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Дох" sheetId="1" r:id="rId1"/>
    <sheet name="Расх" sheetId="2" r:id="rId2"/>
  </sheets>
  <definedNames/>
  <calcPr fullCalcOnLoad="1"/>
</workbook>
</file>

<file path=xl/sharedStrings.xml><?xml version="1.0" encoding="utf-8"?>
<sst xmlns="http://schemas.openxmlformats.org/spreadsheetml/2006/main" count="189" uniqueCount="180">
  <si>
    <t>ы</t>
  </si>
  <si>
    <t>КБК</t>
  </si>
  <si>
    <t>Решение Совета 22 от 26.12.2022</t>
  </si>
  <si>
    <t>Исполнено</t>
  </si>
  <si>
    <t>Процент исполнения от годового значения, %</t>
  </si>
  <si>
    <t>за январь</t>
  </si>
  <si>
    <t>за февраль</t>
  </si>
  <si>
    <t>за март</t>
  </si>
  <si>
    <t>всего за 1 квартал</t>
  </si>
  <si>
    <t>Акцизы</t>
  </si>
  <si>
    <t>182 1 01 02000 01 0000 110</t>
  </si>
  <si>
    <t>Налог на доходы физических лиц</t>
  </si>
  <si>
    <t>Налог на имущество физических лиц</t>
  </si>
  <si>
    <t>182 106 06000 13 0000 110</t>
  </si>
  <si>
    <t>Земельный налог</t>
  </si>
  <si>
    <t>914 111 05000 00 0000 120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</si>
  <si>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</si>
  <si>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</si>
  <si>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</si>
  <si>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</si>
  <si>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</si>
  <si>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914 1 14 02053 13 0000 410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</si>
  <si>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</si>
  <si>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</si>
  <si>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</si>
  <si>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</si>
  <si>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</si>
  <si>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</si>
  <si>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</si>
  <si>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914 116 10061 13 0000 140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</si>
  <si>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</si>
  <si>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914 117 01050 13 0000 180</t>
  </si>
  <si>
    <t>Невыясненные поступления, зачисляемые в бюджеты городских поселений</t>
  </si>
  <si>
    <t>914 117 05050 13 0000 180</t>
  </si>
  <si>
    <t>Прочие неналоговые доходы бюджетов городских поселений</t>
  </si>
  <si>
    <t>914 117 05050 13 6000 180</t>
  </si>
  <si>
    <t>Прочие неналоговые доходы бюджетов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</si>
  <si>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914 117 15030 13 0015 150</t>
  </si>
  <si>
    <t>Инициативные платежи, зачисляемые в бюджеты городских поселений (реализация инициативного проекта "Благоустройство детской площадки в микрорайоне "Перевалка" города Асино Томской области"</t>
  </si>
  <si>
    <t>ИТОГО СОБСТВЕННЫЕ ДОХОДЫ:</t>
  </si>
  <si>
    <t>914 2 19 60010 13 0000 151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</si>
  <si>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</si>
  <si>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914 202 15001 13 0000 150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</si>
  <si>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</si>
  <si>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914 202 25555 13 0000 150</t>
  </si>
  <si>
    <t xml:space="preserve">Субсидия на реализацию программ формирования современной городской среды в рамках реализации регионального проекта «Формирование комфортной городской среды» </t>
  </si>
  <si>
    <t>914 202 30024 13 0000 150</t>
  </si>
  <si>
    <t>Субвенции бюджетам городских поселений на выполнение передаваемых полномочий субъектов Российской Федерации</t>
  </si>
  <si>
    <t>914 202 35082 13 0000 150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</si>
  <si>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</si>
  <si>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914 202 45424 13 0000 150</t>
  </si>
  <si>
    <t>Иной межбюджетный трансферт на реализацию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регионального проекта «Формирование комфортной городской среды» национального проекта «Жилье и городская среда» на 2022 год</t>
  </si>
  <si>
    <t>914 202 49999 13 0000 150</t>
  </si>
  <si>
    <t>Прочие межбюджетные трансферты, передаваемые бюджетам городских поселений</t>
  </si>
  <si>
    <t>Обеспечение сбалансированности бюджетов</t>
  </si>
  <si>
    <t>Софинансирование платы концендента по концессионным соглашениям в отношении объектов систем теплоснабжения, водоснабжения, водоотведения и электроснабжения за счет средств областного бюджета</t>
  </si>
  <si>
    <t>Софинансирование платы концендента по концессионным соглашениям в отношении объектов систем теплоснабжения, водоснабжения, водоотведения и электроснабжения за счет средств районного бюджета</t>
  </si>
  <si>
    <t>Капитальный ремонт, ремонт и содержание автомобильных дорог общего пользования местного значения Асиновского района</t>
  </si>
  <si>
    <t>ИТОГО БЕЗВОЗМЕЗДНЫЕ ПОСТУПЛЕНИЯ:</t>
  </si>
  <si>
    <t>ВСЕГО ДОХОДОВ:</t>
  </si>
  <si>
    <t>Дефицит:</t>
  </si>
  <si>
    <t>Исполнение расходной части бюджета муниципального образования                           "Асиновское городское поселение" за 1 квартал 2023 года</t>
  </si>
  <si>
    <t>Наименование статьи расходов</t>
  </si>
  <si>
    <t>Решение 114 от 27.12.2018</t>
  </si>
  <si>
    <t>Решение Совета 22 от 26.12.20222023</t>
  </si>
  <si>
    <t>МКУ "Центр социальных услуг"</t>
  </si>
  <si>
    <t>0113</t>
  </si>
  <si>
    <t>Обеспечение деятельности под-ведомственных учреждений</t>
  </si>
  <si>
    <t>0503</t>
  </si>
  <si>
    <t>Мероприятие «Проведение благо-устроительных работ на территориях городских кладбищ и прилегающих территориях»</t>
  </si>
  <si>
    <t>Мероприятие «Благоустройство городских территорий к культурно-массовым мероприятиям, вовлечение населения в благоустройство»</t>
  </si>
  <si>
    <t>0801</t>
  </si>
  <si>
    <t>МП "Поддержка ветеранской организации города Асино на 2020-2024 годы"</t>
  </si>
  <si>
    <t>Организация культурных мероприятий и их содействие</t>
  </si>
  <si>
    <t>1003</t>
  </si>
  <si>
    <t>МП "Доступная среда для инвалидов на 2023– 2025 годы"</t>
  </si>
  <si>
    <t>1102</t>
  </si>
  <si>
    <t>Реализация функций муниципального образования в области культуры и спорта</t>
  </si>
  <si>
    <t>920 0103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</si>
  <si>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</si>
  <si>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положения о Почетной грамоте и Благодарности Совета АГП</t>
  </si>
  <si>
    <t>Финансовое обеспечение переданной части полномочий</t>
  </si>
  <si>
    <t>Резервные фонды</t>
  </si>
  <si>
    <t>914 0102</t>
  </si>
  <si>
    <t>Функционирование высшего должностного лица субъекта Российской Федерации и муниципального образования</t>
  </si>
  <si>
    <t>914 0104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</si>
  <si>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</si>
  <si>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914 0111</t>
  </si>
  <si>
    <t>Резервный фонд поселения по ликвидации чрезвычайных ситуаций и последствий стихийных бедствий</t>
  </si>
  <si>
    <t>914 0113</t>
  </si>
  <si>
    <t>Другие общегосударственные вопросы</t>
  </si>
  <si>
    <t>Руководство и управление в сфере установленных функций органов местного самоуправления</t>
  </si>
  <si>
    <t>Почетная грамота</t>
  </si>
  <si>
    <t>Подготовка кадров</t>
  </si>
  <si>
    <t>Содержание и обслуживание казны</t>
  </si>
  <si>
    <t>Оценка теплосетей (остатки 2022 года)</t>
  </si>
  <si>
    <t>0113 6501200000 800</t>
  </si>
  <si>
    <r>
      <rPr>
        <sz val="14"/>
        <color indexed="8"/>
        <rFont val="Arial1"/>
        <family val="0"/>
      </rPr>
      <t>Расходы, связанные с муниципальной деятельностью</t>
    </r>
    <r>
      <rPr>
        <b/>
        <sz val="14"/>
        <color indexed="8"/>
        <rFont val="Arial1"/>
        <family val="0"/>
      </rPr>
      <t xml:space="preserve"> </t>
    </r>
    <r>
      <rPr>
        <sz val="14"/>
        <color indexed="8"/>
        <rFont val="Arial1"/>
        <family val="0"/>
      </rPr>
      <t>(членские взносы в СМО АССОЦИАЦИЯ "СОВЕТ МУНИЦИПАЛЬНЫХ ОБРАЗОВАНИЙ ТОМСКОЙ ОБЛАСТИ")</t>
    </r>
  </si>
  <si>
    <t>914 0310</t>
  </si>
  <si>
    <t>Национальная безопасность и правоохранительная деятельность</t>
  </si>
  <si>
    <t>МП "Профилактика терроризма и экстремизма в муниципальном образовании "Асиновское городское поселение" на 2020-2022 годы"</t>
  </si>
  <si>
    <t>Реализация функций МО (противопожарная безопасность, подготовка к паводку)</t>
  </si>
  <si>
    <t>Содержание дамбы, ремонт частичных провалов</t>
  </si>
  <si>
    <t>Прочие расходы</t>
  </si>
  <si>
    <t>914 0314</t>
  </si>
  <si>
    <r>
      <t>Другие вопросы в области национальной безопасности и правоохранительной деятельности</t>
    </r>
    <r>
      <rPr>
        <b/>
        <sz val="10"/>
        <color indexed="8"/>
        <rFont val="Arial1"/>
        <family val="0"/>
      </rPr>
      <t xml:space="preserve"> (уничтожение конопли)</t>
    </r>
  </si>
  <si>
    <t>914 0406</t>
  </si>
  <si>
    <r>
      <t xml:space="preserve">Водное хозяйство </t>
    </r>
    <r>
      <rPr>
        <sz val="14"/>
        <color indexed="8"/>
        <rFont val="Arial1"/>
        <family val="0"/>
      </rPr>
      <t>(Страхование противопаводковых дамб)</t>
    </r>
  </si>
  <si>
    <t>914 0408</t>
  </si>
  <si>
    <r>
      <t xml:space="preserve">Перевозка пассажиров </t>
    </r>
    <r>
      <rPr>
        <sz val="14"/>
        <color indexed="8"/>
        <rFont val="Arial1"/>
        <family val="0"/>
      </rPr>
      <t>(Регулярные перевозки пассажиров и багажа)</t>
    </r>
  </si>
  <si>
    <t>914 0409</t>
  </si>
  <si>
    <t>Дорожное хозяйство</t>
  </si>
  <si>
    <t>МП "Благоустройство города Асино на 2022-2024 годы"</t>
  </si>
  <si>
    <t>Подпрограмма "Содержание улично-дорожной сети"</t>
  </si>
  <si>
    <t>МП "Обустройство остановочных комплексов на автомобильных дорогах общего пользования местного значения на территории МО "АГП" на 2017-2024 годы"</t>
  </si>
  <si>
    <t>Ремонт автомобильных дорог общего пользования местного значения (ОБ)</t>
  </si>
  <si>
    <t>Ремонт автомобильных дорог общего пользования местного значения (РБ)</t>
  </si>
  <si>
    <t xml:space="preserve">Содержание автомобильных дорог общего пользвания местного значения Асиновского района </t>
  </si>
  <si>
    <t>Приемочная диагностика дорог, техническая документация</t>
  </si>
  <si>
    <t>914 0412</t>
  </si>
  <si>
    <t>Национальная экономика (трансферты в МО "Асиновский район" по передаче полномочий)</t>
  </si>
  <si>
    <t>914 0501</t>
  </si>
  <si>
    <t>Жилищное хозяйство</t>
  </si>
  <si>
    <t>Муниципальная программа «Проведение капитального ремонта муниципальных жилых помещений муниципального образования «Асиновское городское поселение» на 2020-2024 гг.»</t>
  </si>
  <si>
    <t>Реализация функций муниципального образования в области жилищного хозяйства</t>
  </si>
  <si>
    <t>Обслуживание муниципального имущества</t>
  </si>
  <si>
    <t xml:space="preserve">Приобретение жилья по решениям суда </t>
  </si>
  <si>
    <t>914 0502</t>
  </si>
  <si>
    <t>Коммунальное хозяйство</t>
  </si>
  <si>
    <t>МП "Подготовка объектов коммунальной инфраструктуры в МО "АГП" к прохождению осенне-зимнего периода 2022-2023, 2023-2024 гг."</t>
  </si>
  <si>
    <t>Подпрограмма "Обеспечение надежности функционирования коммунальной инфраструктуры в период прохождения осенне-зимнего периода 2022-2023, 2023-2024"</t>
  </si>
  <si>
    <t>Мероприятие "Подготовка объектов теплоснабжения"</t>
  </si>
  <si>
    <t>Предоставление субсидии теплоснабжающим организациям</t>
  </si>
  <si>
    <t>Приобретение объектов "Сети теплоснабжения г.Асино для запуска новых газовых котельных" ОБ</t>
  </si>
  <si>
    <t>Приобретение объектов "Сети теплоснабжения г.Асино для запуска новых газовых котельных" РБ</t>
  </si>
  <si>
    <t>Перевод МКД на ПГ</t>
  </si>
  <si>
    <t>Стройконтроль по переводу МКД на ПГ</t>
  </si>
  <si>
    <t>Мероприятие "Подготовка объектов водоснабжения, водоотведения"</t>
  </si>
  <si>
    <t>Обеспечение населения Асиновского района чистой питьевой водой</t>
  </si>
  <si>
    <t>Корректировка ПСД ВОДОЗАБОР</t>
  </si>
  <si>
    <t>Мероприятие "Подготовка технической документации"</t>
  </si>
  <si>
    <t>МП "Энергосбережение и повышение энергетической эффективности на 2021-2023 годы"</t>
  </si>
  <si>
    <t>Софинансирование платы концедента по концессионным соглашениям в отношении обьектов систем теплоснабжения, водоснабжения, водоотведения и электроснабжения (ОБ)</t>
  </si>
  <si>
    <t>Софинансирование платы концедента по концессионным соглашениям в отношении обьектов систем теплоснабжения, водоснабжения, водоотведения и электроснабжения (РБ)</t>
  </si>
  <si>
    <t>Финансовое обеспечение части полномочий, передаваемых на вышестоящий уровень</t>
  </si>
  <si>
    <t>914 0503</t>
  </si>
  <si>
    <t>Благоустройство</t>
  </si>
  <si>
    <t xml:space="preserve">Подпрограмма "Уличное освещение на территории муниципального образования "Асиновское городское поселения" </t>
  </si>
  <si>
    <t>Мероприятие «Реализация мероприятий, направленных на энергосбережение и повышение энергетической эффективности»</t>
  </si>
  <si>
    <t>Мероприятие "Установка опор уличного освещения на перекрестках автомобильных дорог"</t>
  </si>
  <si>
    <t>Мероприятие «Оплата электроэнергии и техническое обслуживание линий освещения»</t>
  </si>
  <si>
    <t>Мероприятие "Приобретение светильников для уличного освещения с целью замены"</t>
  </si>
  <si>
    <t>Подпрограмма «Озеление городской территории»</t>
  </si>
  <si>
    <t>Мероприятие "Создание, содержание и сохранение объектов озеленения и малых архитектурных форм"</t>
  </si>
  <si>
    <t>Мероприятие "Снос и подрезка аварийно-опасных деревьев"</t>
  </si>
  <si>
    <t>Подпрограмма "Чистый город"</t>
  </si>
  <si>
    <t>Мероприятие "Ликвидация несанкционированных свалок в местах складирования ТКО"</t>
  </si>
  <si>
    <t>Мероприятие "Ликвидация несанкционированных свалок на территории муниципального образования "Асиновское городское поселение"</t>
  </si>
  <si>
    <t>Мероприятие "Обустройство новых и ремонт существующих контейнерных площадок"</t>
  </si>
  <si>
    <t>Мероприятие "Приобретение контейнерных баков для сбора ТКО"</t>
  </si>
  <si>
    <t>Мероприятие "Ликвидация мест несанкционированного складирования отходов" за счет средств РБ</t>
  </si>
  <si>
    <t>Подпрограмма «Содержание общественных территорий»</t>
  </si>
  <si>
    <t>Мероприятие "Содержание общественных территорий"</t>
  </si>
  <si>
    <t>ИМБТ "Формирование комфортной среды населенных пунктов "</t>
  </si>
  <si>
    <t>Формирование комфортной среды ОБ</t>
  </si>
  <si>
    <t>Формирование комфортной среды ФБ</t>
  </si>
  <si>
    <t xml:space="preserve">Формирование комфортной среды  РБ </t>
  </si>
  <si>
    <t xml:space="preserve">Формирование современной городской среды за счет средств бюджета АГП </t>
  </si>
  <si>
    <t>Инициативное бюджетирование</t>
  </si>
  <si>
    <t>Иные работы по благоустройстройству</t>
  </si>
  <si>
    <t>914 0801</t>
  </si>
  <si>
    <t>Культура</t>
  </si>
  <si>
    <t>Трансферты в район по передаче полномочий  (Библиотечное обслуживание населения)</t>
  </si>
  <si>
    <t>914 1004</t>
  </si>
  <si>
    <t>Охрана семьи и детства</t>
  </si>
  <si>
    <t>Обеспечение жильем детей-сирот по очереди</t>
  </si>
  <si>
    <t>Обеспечение жильем детей-сирот по Решениям суда</t>
  </si>
  <si>
    <t>Обеспечение жильем детей-сирот по жилищному сертификату</t>
  </si>
  <si>
    <t>ИТОГО:</t>
  </si>
  <si>
    <t>Исполнение доходной части бюджета муниципального образования "Асиновское городское поселение" за 1 квартал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</si>
</sst>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[$-419]General"/>
    <numFmt numFmtId="166" formatCode="#,##0.000"/>
    <numFmt numFmtId="167" formatCode="dd&quot;.&quot;mm&quot;.&quot;yyyy"/>
  </numFmts>
  <fonts count="108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24"/>
      <color indexed="12"/>
      <name val="Arial1"/>
      <family val="0"/>
    </font>
    <font>
      <b/>
      <i/>
      <sz val="16"/>
      <color indexed="10"/>
      <name val="Arial1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4"/>
      <color indexed="8"/>
      <name val="Arial1"/>
      <family val="0"/>
    </font>
    <font>
      <sz val="14"/>
      <color indexed="8"/>
      <name val="Times New Roman"/>
      <family val="1"/>
    </font>
    <font>
      <b/>
      <sz val="12"/>
      <color indexed="8"/>
      <name val="Arial1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10"/>
      <name val="Arial1"/>
      <family val="0"/>
    </font>
    <font>
      <b/>
      <i/>
      <sz val="11"/>
      <color indexed="17"/>
      <name val="Arial1"/>
      <family val="0"/>
    </font>
    <font>
      <b/>
      <sz val="16"/>
      <color indexed="8"/>
      <name val="Arial1"/>
      <family val="0"/>
    </font>
    <font>
      <b/>
      <sz val="18"/>
      <color indexed="8"/>
      <name val="Times New Roman"/>
      <family val="1"/>
    </font>
    <font>
      <sz val="8"/>
      <color indexed="8"/>
      <name val="Arial1"/>
      <family val="0"/>
    </font>
    <font>
      <b/>
      <sz val="16"/>
      <color indexed="60"/>
      <name val="Arial1"/>
      <family val="0"/>
    </font>
    <font>
      <b/>
      <sz val="14"/>
      <color indexed="60"/>
      <name val="Arial1"/>
      <family val="0"/>
    </font>
    <font>
      <sz val="14"/>
      <color indexed="8"/>
      <name val="Arial1"/>
      <family val="0"/>
    </font>
    <font>
      <sz val="16"/>
      <color indexed="8"/>
      <name val="Arial1"/>
      <family val="0"/>
    </font>
    <font>
      <sz val="16"/>
      <color indexed="60"/>
      <name val="Arial1"/>
      <family val="0"/>
    </font>
    <font>
      <b/>
      <sz val="10"/>
      <color indexed="8"/>
      <name val="Arial1"/>
      <family val="0"/>
    </font>
    <font>
      <b/>
      <sz val="16"/>
      <color indexed="10"/>
      <name val="Arial1"/>
      <family val="0"/>
    </font>
    <font>
      <i/>
      <sz val="14"/>
      <color indexed="8"/>
      <name val="Arial1"/>
      <family val="0"/>
    </font>
    <font>
      <sz val="9"/>
      <color indexed="8"/>
      <name val="Arial1"/>
      <family val="0"/>
    </font>
    <font>
      <i/>
      <sz val="12"/>
      <color indexed="8"/>
      <name val="Arial1"/>
      <family val="0"/>
    </font>
    <font>
      <i/>
      <sz val="10"/>
      <color indexed="8"/>
      <name val="Arial1"/>
      <family val="0"/>
    </font>
    <font>
      <b/>
      <sz val="16"/>
      <color indexed="17"/>
      <name val="Arial1"/>
      <family val="0"/>
    </font>
    <font>
      <b/>
      <sz val="14"/>
      <color indexed="3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8"/>
      <color rgb="FF000000"/>
      <name val="Tahoma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Arial1"/>
      <family val="0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4"/>
      <color rgb="FF000000"/>
      <name val="Arial1"/>
      <family val="0"/>
    </font>
    <font>
      <sz val="14"/>
      <color rgb="FF000000"/>
      <name val="Times New Roman"/>
      <family val="1"/>
    </font>
    <font>
      <b/>
      <sz val="12"/>
      <color rgb="FF000000"/>
      <name val="Arial1"/>
      <family val="0"/>
    </font>
    <font>
      <sz val="12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Times New Roman"/>
      <family val="1"/>
    </font>
    <font>
      <b/>
      <sz val="12"/>
      <color rgb="FF000000"/>
      <name val="Arial Cyr"/>
      <family val="0"/>
    </font>
    <font>
      <b/>
      <sz val="24"/>
      <color rgb="FF0000FF"/>
      <name val="Arial1"/>
      <family val="0"/>
    </font>
    <font>
      <b/>
      <sz val="10"/>
      <color rgb="FFFF0000"/>
      <name val="Arial1"/>
      <family val="0"/>
    </font>
    <font>
      <b/>
      <i/>
      <sz val="11"/>
      <color rgb="FF00B050"/>
      <name val="Arial1"/>
      <family val="0"/>
    </font>
    <font>
      <b/>
      <sz val="16"/>
      <color rgb="FF000000"/>
      <name val="Arial1"/>
      <family val="0"/>
    </font>
    <font>
      <b/>
      <sz val="18"/>
      <color rgb="FF000000"/>
      <name val="Times New Roman"/>
      <family val="1"/>
    </font>
    <font>
      <sz val="8"/>
      <color rgb="FF000000"/>
      <name val="Arial1"/>
      <family val="0"/>
    </font>
    <font>
      <b/>
      <sz val="16"/>
      <color rgb="FFC00000"/>
      <name val="Arial1"/>
      <family val="0"/>
    </font>
    <font>
      <b/>
      <sz val="14"/>
      <color rgb="FFC00000"/>
      <name val="Arial1"/>
      <family val="0"/>
    </font>
    <font>
      <sz val="14"/>
      <color rgb="FF000000"/>
      <name val="Arial1"/>
      <family val="0"/>
    </font>
    <font>
      <sz val="16"/>
      <color rgb="FF000000"/>
      <name val="Arial1"/>
      <family val="0"/>
    </font>
    <font>
      <sz val="16"/>
      <color rgb="FFC00000"/>
      <name val="Arial1"/>
      <family val="0"/>
    </font>
    <font>
      <b/>
      <sz val="16"/>
      <color rgb="FFFF0000"/>
      <name val="Arial1"/>
      <family val="0"/>
    </font>
    <font>
      <i/>
      <sz val="14"/>
      <color rgb="FF000000"/>
      <name val="Arial1"/>
      <family val="0"/>
    </font>
    <font>
      <sz val="9"/>
      <color rgb="FF000000"/>
      <name val="Arial1"/>
      <family val="0"/>
    </font>
    <font>
      <i/>
      <sz val="12"/>
      <color rgb="FF000000"/>
      <name val="Arial1"/>
      <family val="0"/>
    </font>
    <font>
      <i/>
      <sz val="10"/>
      <color rgb="FF000000"/>
      <name val="Arial1"/>
      <family val="0"/>
    </font>
    <font>
      <b/>
      <sz val="16"/>
      <color rgb="FF00B050"/>
      <name val="Arial1"/>
      <family val="0"/>
    </font>
    <font>
      <b/>
      <sz val="14"/>
      <color rgb="FF0070C0"/>
      <name val="Arial1"/>
      <family val="0"/>
    </font>
    <font>
      <b/>
      <sz val="10"/>
      <color rgb="FF000000"/>
      <name val="Arial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65" fontId="56" fillId="0" borderId="0" applyBorder="0" applyProtection="0">
      <alignment/>
    </xf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 textRotation="90"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49" fontId="59" fillId="20" borderId="1" applyProtection="0">
      <alignment horizontal="center" vertical="center" wrapText="1"/>
    </xf>
    <xf numFmtId="0" fontId="60" fillId="0" borderId="1" applyNumberFormat="0" applyProtection="0">
      <alignment horizontal="center" vertical="center" wrapText="1"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1" fillId="27" borderId="2" applyNumberFormat="0" applyAlignment="0" applyProtection="0"/>
    <xf numFmtId="0" fontId="62" fillId="28" borderId="3" applyNumberFormat="0" applyAlignment="0" applyProtection="0"/>
    <xf numFmtId="0" fontId="63" fillId="28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54" fillId="32" borderId="9" applyNumberFormat="0" applyFont="0" applyAlignment="0" applyProtection="0"/>
    <xf numFmtId="9" fontId="54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5" fillId="33" borderId="0" applyNumberFormat="0" applyBorder="0" applyAlignment="0" applyProtection="0"/>
  </cellStyleXfs>
  <cellXfs count="168">
    <xf numFmtId="0" fontId="0" fillId="0" borderId="0" xfId="0" applyAlignment="1">
      <alignment/>
    </xf>
    <xf numFmtId="165" fontId="56" fillId="0" borderId="0" xfId="33" applyFont="1" applyFill="1" applyAlignment="1">
      <alignment/>
    </xf>
    <xf numFmtId="0" fontId="0" fillId="0" borderId="0" xfId="0" applyFill="1" applyAlignment="1">
      <alignment/>
    </xf>
    <xf numFmtId="165" fontId="76" fillId="0" borderId="0" xfId="33" applyFont="1" applyFill="1" applyAlignment="1">
      <alignment wrapText="1"/>
    </xf>
    <xf numFmtId="165" fontId="77" fillId="0" borderId="1" xfId="33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77" fillId="0" borderId="1" xfId="33" applyFont="1" applyFill="1" applyBorder="1" applyAlignment="1">
      <alignment horizontal="center" wrapText="1"/>
    </xf>
    <xf numFmtId="165" fontId="77" fillId="0" borderId="1" xfId="33" applyFont="1" applyFill="1" applyBorder="1" applyAlignment="1">
      <alignment horizontal="left"/>
    </xf>
    <xf numFmtId="4" fontId="77" fillId="0" borderId="1" xfId="33" applyNumberFormat="1" applyFont="1" applyFill="1" applyBorder="1" applyAlignment="1">
      <alignment horizontal="center" wrapText="1"/>
    </xf>
    <xf numFmtId="164" fontId="77" fillId="0" borderId="1" xfId="33" applyNumberFormat="1" applyFont="1" applyFill="1" applyBorder="1" applyAlignment="1">
      <alignment horizontal="center" wrapText="1"/>
    </xf>
    <xf numFmtId="165" fontId="78" fillId="0" borderId="1" xfId="33" applyFont="1" applyFill="1" applyBorder="1" applyAlignment="1">
      <alignment/>
    </xf>
    <xf numFmtId="165" fontId="77" fillId="0" borderId="1" xfId="33" applyFont="1" applyFill="1" applyBorder="1" applyAlignment="1">
      <alignment/>
    </xf>
    <xf numFmtId="4" fontId="77" fillId="0" borderId="1" xfId="33" applyNumberFormat="1" applyFont="1" applyFill="1" applyBorder="1" applyAlignment="1">
      <alignment horizontal="center"/>
    </xf>
    <xf numFmtId="49" fontId="78" fillId="0" borderId="1" xfId="33" applyNumberFormat="1" applyFont="1" applyFill="1" applyBorder="1" applyAlignment="1">
      <alignment/>
    </xf>
    <xf numFmtId="165" fontId="77" fillId="0" borderId="1" xfId="33" applyFont="1" applyFill="1" applyBorder="1" applyAlignment="1">
      <alignment wrapText="1"/>
    </xf>
    <xf numFmtId="165" fontId="79" fillId="0" borderId="1" xfId="33" applyFont="1" applyFill="1" applyBorder="1" applyAlignment="1">
      <alignment wrapText="1"/>
    </xf>
    <xf numFmtId="166" fontId="77" fillId="0" borderId="1" xfId="33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82" fillId="0" borderId="1" xfId="0" applyFont="1" applyFill="1" applyBorder="1" applyAlignment="1">
      <alignment/>
    </xf>
    <xf numFmtId="166" fontId="83" fillId="0" borderId="1" xfId="33" applyNumberFormat="1" applyFont="1" applyFill="1" applyBorder="1" applyAlignment="1">
      <alignment horizontal="center"/>
    </xf>
    <xf numFmtId="49" fontId="78" fillId="0" borderId="1" xfId="33" applyNumberFormat="1" applyFont="1" applyFill="1" applyBorder="1" applyAlignment="1">
      <alignment horizontal="right"/>
    </xf>
    <xf numFmtId="165" fontId="78" fillId="0" borderId="1" xfId="33" applyFont="1" applyFill="1" applyBorder="1" applyAlignment="1">
      <alignment wrapText="1"/>
    </xf>
    <xf numFmtId="4" fontId="83" fillId="0" borderId="1" xfId="33" applyNumberFormat="1" applyFont="1" applyFill="1" applyBorder="1" applyAlignment="1">
      <alignment horizontal="center"/>
    </xf>
    <xf numFmtId="165" fontId="56" fillId="0" borderId="1" xfId="33" applyFont="1" applyFill="1" applyBorder="1" applyAlignment="1">
      <alignment/>
    </xf>
    <xf numFmtId="165" fontId="84" fillId="0" borderId="1" xfId="33" applyFont="1" applyFill="1" applyBorder="1" applyAlignment="1">
      <alignment horizontal="left" wrapText="1"/>
    </xf>
    <xf numFmtId="165" fontId="84" fillId="0" borderId="1" xfId="33" applyFont="1" applyFill="1" applyBorder="1" applyAlignment="1">
      <alignment horizontal="right" wrapText="1"/>
    </xf>
    <xf numFmtId="49" fontId="83" fillId="0" borderId="1" xfId="33" applyNumberFormat="1" applyFont="1" applyFill="1" applyBorder="1" applyAlignment="1">
      <alignment horizontal="right"/>
    </xf>
    <xf numFmtId="165" fontId="85" fillId="0" borderId="0" xfId="33" applyFont="1" applyFill="1" applyAlignment="1">
      <alignment/>
    </xf>
    <xf numFmtId="165" fontId="86" fillId="0" borderId="0" xfId="33" applyFont="1" applyFill="1" applyAlignment="1">
      <alignment/>
    </xf>
    <xf numFmtId="49" fontId="85" fillId="0" borderId="0" xfId="33" applyNumberFormat="1" applyFont="1" applyFill="1" applyAlignment="1">
      <alignment/>
    </xf>
    <xf numFmtId="0" fontId="87" fillId="0" borderId="0" xfId="0" applyFont="1" applyFill="1" applyAlignment="1">
      <alignment horizontal="center" vertical="center" wrapText="1"/>
    </xf>
    <xf numFmtId="165" fontId="88" fillId="0" borderId="0" xfId="33" applyFont="1" applyFill="1" applyAlignment="1">
      <alignment horizontal="left"/>
    </xf>
    <xf numFmtId="165" fontId="89" fillId="0" borderId="0" xfId="33" applyFont="1" applyFill="1" applyAlignment="1">
      <alignment horizontal="center" wrapText="1"/>
    </xf>
    <xf numFmtId="165" fontId="77" fillId="0" borderId="1" xfId="33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77" fillId="0" borderId="1" xfId="33" applyFont="1" applyFill="1" applyBorder="1" applyAlignment="1">
      <alignment horizontal="center" wrapText="1"/>
    </xf>
    <xf numFmtId="0" fontId="0" fillId="34" borderId="1" xfId="0" applyFill="1" applyBorder="1" applyAlignment="1">
      <alignment/>
    </xf>
    <xf numFmtId="165" fontId="77" fillId="0" borderId="1" xfId="33" applyFont="1" applyFill="1" applyBorder="1" applyAlignment="1">
      <alignment/>
    </xf>
    <xf numFmtId="0" fontId="0" fillId="0" borderId="0" xfId="0" applyFill="1" applyAlignment="1">
      <alignment/>
    </xf>
    <xf numFmtId="165" fontId="81" fillId="0" borderId="0" xfId="33" applyFont="1" applyFill="1" applyAlignment="1">
      <alignment vertical="top"/>
    </xf>
    <xf numFmtId="165" fontId="81" fillId="0" borderId="0" xfId="33" applyFont="1" applyFill="1" applyAlignment="1">
      <alignment horizontal="left" vertical="top" wrapText="1"/>
    </xf>
    <xf numFmtId="0" fontId="0" fillId="20" borderId="0" xfId="0" applyFill="1" applyAlignment="1">
      <alignment/>
    </xf>
    <xf numFmtId="165" fontId="80" fillId="20" borderId="0" xfId="33" applyFont="1" applyFill="1" applyAlignment="1">
      <alignment/>
    </xf>
    <xf numFmtId="165" fontId="80" fillId="0" borderId="0" xfId="33" applyFont="1" applyFill="1" applyAlignment="1">
      <alignment/>
    </xf>
    <xf numFmtId="165" fontId="90" fillId="0" borderId="0" xfId="33" applyFont="1" applyFill="1" applyAlignment="1">
      <alignment horizontal="left" vertical="top" wrapText="1"/>
    </xf>
    <xf numFmtId="167" fontId="91" fillId="0" borderId="0" xfId="0" applyNumberFormat="1" applyFont="1" applyFill="1" applyAlignment="1">
      <alignment horizontal="right"/>
    </xf>
    <xf numFmtId="165" fontId="92" fillId="0" borderId="11" xfId="33" applyFont="1" applyFill="1" applyBorder="1" applyAlignment="1">
      <alignment horizontal="center" vertical="top"/>
    </xf>
    <xf numFmtId="165" fontId="92" fillId="0" borderId="11" xfId="33" applyFont="1" applyFill="1" applyBorder="1" applyAlignment="1">
      <alignment horizontal="center" vertical="center" wrapText="1"/>
    </xf>
    <xf numFmtId="49" fontId="84" fillId="34" borderId="11" xfId="33" applyNumberFormat="1" applyFont="1" applyFill="1" applyBorder="1" applyAlignment="1">
      <alignment horizontal="center" wrapText="1"/>
    </xf>
    <xf numFmtId="165" fontId="92" fillId="0" borderId="12" xfId="33" applyFont="1" applyFill="1" applyBorder="1" applyAlignment="1">
      <alignment horizontal="center" vertical="top"/>
    </xf>
    <xf numFmtId="165" fontId="92" fillId="0" borderId="12" xfId="33" applyFont="1" applyFill="1" applyBorder="1" applyAlignment="1">
      <alignment horizontal="center" vertical="center" wrapText="1"/>
    </xf>
    <xf numFmtId="49" fontId="84" fillId="34" borderId="12" xfId="33" applyNumberFormat="1" applyFont="1" applyFill="1" applyBorder="1" applyAlignment="1">
      <alignment horizontal="center" wrapText="1"/>
    </xf>
    <xf numFmtId="165" fontId="93" fillId="0" borderId="12" xfId="33" applyFont="1" applyFill="1" applyBorder="1" applyAlignment="1">
      <alignment horizontal="center" wrapText="1"/>
    </xf>
    <xf numFmtId="165" fontId="93" fillId="0" borderId="13" xfId="33" applyFont="1" applyFill="1" applyBorder="1" applyAlignment="1">
      <alignment horizontal="center" wrapText="1"/>
    </xf>
    <xf numFmtId="165" fontId="94" fillId="20" borderId="0" xfId="33" applyFont="1" applyFill="1" applyAlignment="1">
      <alignment/>
    </xf>
    <xf numFmtId="165" fontId="94" fillId="0" borderId="0" xfId="33" applyFont="1" applyFill="1" applyAlignment="1">
      <alignment/>
    </xf>
    <xf numFmtId="49" fontId="95" fillId="0" borderId="14" xfId="33" applyNumberFormat="1" applyFont="1" applyFill="1" applyBorder="1" applyAlignment="1">
      <alignment vertical="top"/>
    </xf>
    <xf numFmtId="165" fontId="96" fillId="0" borderId="14" xfId="33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4" fontId="96" fillId="0" borderId="14" xfId="33" applyNumberFormat="1" applyFont="1" applyFill="1" applyBorder="1" applyAlignment="1">
      <alignment horizontal="center"/>
    </xf>
    <xf numFmtId="4" fontId="96" fillId="0" borderId="15" xfId="33" applyNumberFormat="1" applyFont="1" applyFill="1" applyBorder="1" applyAlignment="1">
      <alignment horizontal="center"/>
    </xf>
    <xf numFmtId="166" fontId="96" fillId="0" borderId="1" xfId="33" applyNumberFormat="1" applyFont="1" applyFill="1" applyBorder="1" applyAlignment="1">
      <alignment horizontal="center"/>
    </xf>
    <xf numFmtId="164" fontId="96" fillId="0" borderId="1" xfId="33" applyNumberFormat="1" applyFont="1" applyFill="1" applyBorder="1" applyAlignment="1">
      <alignment horizontal="center"/>
    </xf>
    <xf numFmtId="49" fontId="95" fillId="0" borderId="1" xfId="33" applyNumberFormat="1" applyFont="1" applyFill="1" applyBorder="1" applyAlignment="1">
      <alignment vertical="top"/>
    </xf>
    <xf numFmtId="165" fontId="97" fillId="0" borderId="1" xfId="33" applyFont="1" applyFill="1" applyBorder="1" applyAlignment="1">
      <alignment horizontal="left" vertical="top" wrapText="1"/>
    </xf>
    <xf numFmtId="4" fontId="97" fillId="0" borderId="1" xfId="33" applyNumberFormat="1" applyFont="1" applyFill="1" applyBorder="1" applyAlignment="1">
      <alignment horizontal="center" wrapText="1"/>
    </xf>
    <xf numFmtId="4" fontId="97" fillId="0" borderId="13" xfId="33" applyNumberFormat="1" applyFont="1" applyFill="1" applyBorder="1" applyAlignment="1">
      <alignment horizontal="center" wrapText="1"/>
    </xf>
    <xf numFmtId="166" fontId="80" fillId="20" borderId="1" xfId="33" applyNumberFormat="1" applyFont="1" applyFill="1" applyBorder="1" applyAlignment="1">
      <alignment horizontal="center"/>
    </xf>
    <xf numFmtId="166" fontId="80" fillId="0" borderId="1" xfId="33" applyNumberFormat="1" applyFont="1" applyFill="1" applyBorder="1" applyAlignment="1">
      <alignment horizontal="center"/>
    </xf>
    <xf numFmtId="164" fontId="83" fillId="20" borderId="1" xfId="33" applyNumberFormat="1" applyFont="1" applyFill="1" applyBorder="1" applyAlignment="1">
      <alignment horizontal="center"/>
    </xf>
    <xf numFmtId="4" fontId="95" fillId="34" borderId="14" xfId="33" applyNumberFormat="1" applyFont="1" applyFill="1" applyBorder="1" applyAlignment="1">
      <alignment horizontal="center"/>
    </xf>
    <xf numFmtId="4" fontId="96" fillId="0" borderId="13" xfId="33" applyNumberFormat="1" applyFont="1" applyFill="1" applyBorder="1" applyAlignment="1">
      <alignment horizontal="center"/>
    </xf>
    <xf numFmtId="0" fontId="98" fillId="20" borderId="0" xfId="0" applyFont="1" applyFill="1" applyAlignment="1">
      <alignment/>
    </xf>
    <xf numFmtId="0" fontId="98" fillId="0" borderId="0" xfId="0" applyFont="1" applyFill="1" applyAlignment="1">
      <alignment/>
    </xf>
    <xf numFmtId="49" fontId="81" fillId="0" borderId="1" xfId="33" applyNumberFormat="1" applyFont="1" applyFill="1" applyBorder="1" applyAlignment="1">
      <alignment horizontal="left" vertical="top" wrapText="1"/>
    </xf>
    <xf numFmtId="4" fontId="97" fillId="34" borderId="1" xfId="33" applyNumberFormat="1" applyFont="1" applyFill="1" applyBorder="1" applyAlignment="1">
      <alignment horizontal="center"/>
    </xf>
    <xf numFmtId="4" fontId="97" fillId="0" borderId="13" xfId="33" applyNumberFormat="1" applyFont="1" applyFill="1" applyBorder="1" applyAlignment="1">
      <alignment horizontal="center"/>
    </xf>
    <xf numFmtId="166" fontId="80" fillId="20" borderId="1" xfId="0" applyNumberFormat="1" applyFont="1" applyFill="1" applyBorder="1" applyAlignment="1">
      <alignment horizontal="center"/>
    </xf>
    <xf numFmtId="166" fontId="80" fillId="0" borderId="1" xfId="0" applyNumberFormat="1" applyFont="1" applyFill="1" applyBorder="1" applyAlignment="1">
      <alignment horizontal="center"/>
    </xf>
    <xf numFmtId="164" fontId="78" fillId="20" borderId="1" xfId="33" applyNumberFormat="1" applyFont="1" applyFill="1" applyBorder="1" applyAlignment="1">
      <alignment horizontal="center"/>
    </xf>
    <xf numFmtId="0" fontId="97" fillId="20" borderId="0" xfId="0" applyFont="1" applyFill="1" applyAlignment="1">
      <alignment/>
    </xf>
    <xf numFmtId="0" fontId="97" fillId="0" borderId="0" xfId="0" applyFont="1" applyFill="1" applyAlignment="1">
      <alignment/>
    </xf>
    <xf numFmtId="49" fontId="81" fillId="0" borderId="11" xfId="33" applyNumberFormat="1" applyFont="1" applyFill="1" applyBorder="1" applyAlignment="1">
      <alignment horizontal="left" vertical="top" wrapText="1"/>
    </xf>
    <xf numFmtId="165" fontId="97" fillId="0" borderId="11" xfId="33" applyFont="1" applyFill="1" applyBorder="1" applyAlignment="1">
      <alignment horizontal="left" vertical="top" wrapText="1"/>
    </xf>
    <xf numFmtId="4" fontId="97" fillId="34" borderId="11" xfId="33" applyNumberFormat="1" applyFont="1" applyFill="1" applyBorder="1" applyAlignment="1">
      <alignment horizontal="center"/>
    </xf>
    <xf numFmtId="165" fontId="81" fillId="20" borderId="0" xfId="33" applyFont="1" applyFill="1" applyAlignment="1">
      <alignment/>
    </xf>
    <xf numFmtId="165" fontId="81" fillId="0" borderId="0" xfId="33" applyFont="1" applyFill="1" applyAlignment="1">
      <alignment/>
    </xf>
    <xf numFmtId="165" fontId="96" fillId="0" borderId="1" xfId="33" applyFont="1" applyFill="1" applyBorder="1" applyAlignment="1">
      <alignment horizontal="left" vertical="top" wrapText="1"/>
    </xf>
    <xf numFmtId="4" fontId="95" fillId="34" borderId="1" xfId="33" applyNumberFormat="1" applyFont="1" applyFill="1" applyBorder="1" applyAlignment="1">
      <alignment horizontal="center" wrapText="1"/>
    </xf>
    <xf numFmtId="4" fontId="96" fillId="0" borderId="1" xfId="33" applyNumberFormat="1" applyFont="1" applyFill="1" applyBorder="1" applyAlignment="1">
      <alignment horizontal="center"/>
    </xf>
    <xf numFmtId="165" fontId="98" fillId="20" borderId="0" xfId="33" applyFont="1" applyFill="1" applyAlignment="1">
      <alignment/>
    </xf>
    <xf numFmtId="165" fontId="98" fillId="0" borderId="0" xfId="33" applyFont="1" applyFill="1" applyAlignment="1">
      <alignment/>
    </xf>
    <xf numFmtId="49" fontId="95" fillId="0" borderId="16" xfId="33" applyNumberFormat="1" applyFont="1" applyFill="1" applyBorder="1" applyAlignment="1">
      <alignment vertical="top"/>
    </xf>
    <xf numFmtId="165" fontId="96" fillId="0" borderId="16" xfId="33" applyFont="1" applyFill="1" applyBorder="1" applyAlignment="1">
      <alignment horizontal="left" vertical="top" wrapText="1"/>
    </xf>
    <xf numFmtId="4" fontId="96" fillId="34" borderId="16" xfId="33" applyNumberFormat="1" applyFont="1" applyFill="1" applyBorder="1" applyAlignment="1">
      <alignment horizontal="center" wrapText="1"/>
    </xf>
    <xf numFmtId="4" fontId="96" fillId="0" borderId="16" xfId="33" applyNumberFormat="1" applyFont="1" applyFill="1" applyBorder="1" applyAlignment="1">
      <alignment horizontal="center"/>
    </xf>
    <xf numFmtId="4" fontId="96" fillId="0" borderId="17" xfId="33" applyNumberFormat="1" applyFont="1" applyFill="1" applyBorder="1" applyAlignment="1">
      <alignment horizontal="center"/>
    </xf>
    <xf numFmtId="4" fontId="95" fillId="35" borderId="1" xfId="33" applyNumberFormat="1" applyFont="1" applyFill="1" applyBorder="1" applyAlignment="1">
      <alignment horizontal="center"/>
    </xf>
    <xf numFmtId="4" fontId="95" fillId="34" borderId="1" xfId="33" applyNumberFormat="1" applyFont="1" applyFill="1" applyBorder="1" applyAlignment="1">
      <alignment horizontal="center"/>
    </xf>
    <xf numFmtId="49" fontId="81" fillId="0" borderId="1" xfId="33" applyNumberFormat="1" applyFont="1" applyFill="1" applyBorder="1" applyAlignment="1">
      <alignment vertical="top"/>
    </xf>
    <xf numFmtId="4" fontId="82" fillId="34" borderId="1" xfId="33" applyNumberFormat="1" applyFont="1" applyFill="1" applyBorder="1" applyAlignment="1">
      <alignment horizontal="center"/>
    </xf>
    <xf numFmtId="4" fontId="97" fillId="0" borderId="1" xfId="33" applyNumberFormat="1" applyFont="1" applyFill="1" applyBorder="1" applyAlignment="1">
      <alignment horizontal="center"/>
    </xf>
    <xf numFmtId="165" fontId="97" fillId="20" borderId="1" xfId="33" applyFont="1" applyFill="1" applyBorder="1" applyAlignment="1">
      <alignment/>
    </xf>
    <xf numFmtId="165" fontId="97" fillId="20" borderId="0" xfId="33" applyFont="1" applyFill="1" applyAlignment="1">
      <alignment/>
    </xf>
    <xf numFmtId="165" fontId="97" fillId="0" borderId="0" xfId="33" applyFont="1" applyFill="1" applyAlignment="1">
      <alignment/>
    </xf>
    <xf numFmtId="49" fontId="81" fillId="0" borderId="1" xfId="33" applyNumberFormat="1" applyFont="1" applyFill="1" applyBorder="1" applyAlignment="1">
      <alignment vertical="top" wrapText="1"/>
    </xf>
    <xf numFmtId="165" fontId="82" fillId="20" borderId="1" xfId="33" applyFont="1" applyFill="1" applyBorder="1" applyAlignment="1">
      <alignment/>
    </xf>
    <xf numFmtId="165" fontId="82" fillId="20" borderId="0" xfId="33" applyFont="1" applyFill="1" applyAlignment="1">
      <alignment/>
    </xf>
    <xf numFmtId="165" fontId="82" fillId="0" borderId="0" xfId="33" applyFont="1" applyFill="1" applyAlignment="1">
      <alignment/>
    </xf>
    <xf numFmtId="165" fontId="82" fillId="0" borderId="1" xfId="33" applyFont="1" applyFill="1" applyBorder="1" applyAlignment="1">
      <alignment horizontal="left" vertical="top" wrapText="1"/>
    </xf>
    <xf numFmtId="4" fontId="82" fillId="0" borderId="1" xfId="33" applyNumberFormat="1" applyFont="1" applyFill="1" applyBorder="1" applyAlignment="1">
      <alignment horizontal="center"/>
    </xf>
    <xf numFmtId="4" fontId="82" fillId="0" borderId="13" xfId="33" applyNumberFormat="1" applyFont="1" applyFill="1" applyBorder="1" applyAlignment="1">
      <alignment horizontal="center"/>
    </xf>
    <xf numFmtId="165" fontId="98" fillId="20" borderId="1" xfId="33" applyFont="1" applyFill="1" applyBorder="1" applyAlignment="1">
      <alignment/>
    </xf>
    <xf numFmtId="165" fontId="98" fillId="0" borderId="1" xfId="33" applyFont="1" applyFill="1" applyBorder="1" applyAlignment="1">
      <alignment horizontal="left" vertical="top" wrapText="1"/>
    </xf>
    <xf numFmtId="4" fontId="99" fillId="34" borderId="1" xfId="33" applyNumberFormat="1" applyFont="1" applyFill="1" applyBorder="1" applyAlignment="1">
      <alignment horizontal="center"/>
    </xf>
    <xf numFmtId="4" fontId="80" fillId="0" borderId="1" xfId="33" applyNumberFormat="1" applyFont="1" applyFill="1" applyBorder="1" applyAlignment="1">
      <alignment horizontal="center"/>
    </xf>
    <xf numFmtId="165" fontId="97" fillId="20" borderId="13" xfId="33" applyFont="1" applyFill="1" applyBorder="1" applyAlignment="1">
      <alignment/>
    </xf>
    <xf numFmtId="4" fontId="81" fillId="34" borderId="1" xfId="33" applyNumberFormat="1" applyFont="1" applyFill="1" applyBorder="1" applyAlignment="1">
      <alignment horizontal="center"/>
    </xf>
    <xf numFmtId="165" fontId="95" fillId="0" borderId="1" xfId="33" applyFont="1" applyFill="1" applyBorder="1" applyAlignment="1">
      <alignment horizontal="left" vertical="top" wrapText="1"/>
    </xf>
    <xf numFmtId="0" fontId="100" fillId="20" borderId="1" xfId="0" applyFont="1" applyFill="1" applyBorder="1" applyAlignment="1">
      <alignment horizontal="left"/>
    </xf>
    <xf numFmtId="165" fontId="100" fillId="20" borderId="1" xfId="33" applyFont="1" applyFill="1" applyBorder="1" applyAlignment="1">
      <alignment horizontal="left"/>
    </xf>
    <xf numFmtId="165" fontId="100" fillId="20" borderId="0" xfId="33" applyFont="1" applyFill="1" applyAlignment="1">
      <alignment horizontal="left"/>
    </xf>
    <xf numFmtId="0" fontId="0" fillId="36" borderId="1" xfId="0" applyFill="1" applyBorder="1" applyAlignment="1">
      <alignment vertical="top"/>
    </xf>
    <xf numFmtId="165" fontId="98" fillId="20" borderId="13" xfId="33" applyFont="1" applyFill="1" applyBorder="1" applyAlignment="1">
      <alignment/>
    </xf>
    <xf numFmtId="165" fontId="101" fillId="0" borderId="1" xfId="33" applyFont="1" applyFill="1" applyBorder="1" applyAlignment="1">
      <alignment horizontal="left" vertical="top" wrapText="1"/>
    </xf>
    <xf numFmtId="4" fontId="97" fillId="37" borderId="1" xfId="33" applyNumberFormat="1" applyFont="1" applyFill="1" applyBorder="1" applyAlignment="1">
      <alignment horizontal="center" wrapText="1"/>
    </xf>
    <xf numFmtId="165" fontId="97" fillId="20" borderId="1" xfId="33" applyFont="1" applyFill="1" applyBorder="1" applyAlignment="1">
      <alignment horizontal="left" vertical="top" wrapText="1"/>
    </xf>
    <xf numFmtId="4" fontId="97" fillId="20" borderId="1" xfId="33" applyNumberFormat="1" applyFont="1" applyFill="1" applyBorder="1" applyAlignment="1">
      <alignment horizontal="center" wrapText="1"/>
    </xf>
    <xf numFmtId="4" fontId="102" fillId="34" borderId="1" xfId="33" applyNumberFormat="1" applyFont="1" applyFill="1" applyBorder="1" applyAlignment="1">
      <alignment horizontal="center"/>
    </xf>
    <xf numFmtId="165" fontId="97" fillId="36" borderId="0" xfId="33" applyFont="1" applyFill="1" applyAlignment="1">
      <alignment/>
    </xf>
    <xf numFmtId="165" fontId="80" fillId="0" borderId="1" xfId="33" applyFont="1" applyFill="1" applyBorder="1" applyAlignment="1">
      <alignment horizontal="left" vertical="top" wrapText="1"/>
    </xf>
    <xf numFmtId="165" fontId="103" fillId="0" borderId="1" xfId="33" applyFont="1" applyFill="1" applyBorder="1" applyAlignment="1">
      <alignment horizontal="left" vertical="top" wrapText="1"/>
    </xf>
    <xf numFmtId="165" fontId="84" fillId="0" borderId="1" xfId="33" applyFont="1" applyFill="1" applyBorder="1" applyAlignment="1">
      <alignment horizontal="left" vertical="top" wrapText="1"/>
    </xf>
    <xf numFmtId="4" fontId="80" fillId="0" borderId="13" xfId="33" applyNumberFormat="1" applyFont="1" applyFill="1" applyBorder="1" applyAlignment="1">
      <alignment horizontal="center"/>
    </xf>
    <xf numFmtId="165" fontId="104" fillId="0" borderId="1" xfId="33" applyFont="1" applyFill="1" applyBorder="1" applyAlignment="1">
      <alignment horizontal="left" vertical="top" wrapText="1"/>
    </xf>
    <xf numFmtId="165" fontId="82" fillId="37" borderId="1" xfId="33" applyFont="1" applyFill="1" applyBorder="1" applyAlignment="1">
      <alignment horizontal="left" vertical="top" wrapText="1"/>
    </xf>
    <xf numFmtId="165" fontId="97" fillId="0" borderId="1" xfId="33" applyFont="1" applyFill="1" applyBorder="1" applyAlignment="1">
      <alignment/>
    </xf>
    <xf numFmtId="165" fontId="97" fillId="0" borderId="13" xfId="33" applyFont="1" applyFill="1" applyBorder="1" applyAlignment="1">
      <alignment/>
    </xf>
    <xf numFmtId="4" fontId="81" fillId="37" borderId="1" xfId="33" applyNumberFormat="1" applyFont="1" applyFill="1" applyBorder="1" applyAlignment="1">
      <alignment horizontal="center"/>
    </xf>
    <xf numFmtId="4" fontId="105" fillId="34" borderId="1" xfId="33" applyNumberFormat="1" applyFont="1" applyFill="1" applyBorder="1" applyAlignment="1">
      <alignment horizontal="center"/>
    </xf>
    <xf numFmtId="165" fontId="92" fillId="0" borderId="1" xfId="33" applyFont="1" applyFill="1" applyBorder="1" applyAlignment="1">
      <alignment horizontal="left" vertical="top" wrapText="1"/>
    </xf>
    <xf numFmtId="4" fontId="92" fillId="34" borderId="1" xfId="33" applyNumberFormat="1" applyFont="1" applyFill="1" applyBorder="1" applyAlignment="1">
      <alignment horizontal="center" wrapText="1"/>
    </xf>
    <xf numFmtId="4" fontId="84" fillId="0" borderId="1" xfId="33" applyNumberFormat="1" applyFont="1" applyFill="1" applyBorder="1" applyAlignment="1">
      <alignment horizontal="center" wrapText="1"/>
    </xf>
    <xf numFmtId="4" fontId="84" fillId="0" borderId="13" xfId="33" applyNumberFormat="1" applyFont="1" applyFill="1" applyBorder="1" applyAlignment="1">
      <alignment horizontal="center" wrapText="1"/>
    </xf>
    <xf numFmtId="165" fontId="92" fillId="20" borderId="0" xfId="33" applyFont="1" applyFill="1" applyAlignment="1">
      <alignment/>
    </xf>
    <xf numFmtId="165" fontId="92" fillId="0" borderId="0" xfId="33" applyFont="1" applyFill="1" applyAlignment="1">
      <alignment/>
    </xf>
    <xf numFmtId="4" fontId="106" fillId="34" borderId="1" xfId="33" applyNumberFormat="1" applyFont="1" applyFill="1" applyBorder="1" applyAlignment="1">
      <alignment horizontal="center" wrapText="1"/>
    </xf>
    <xf numFmtId="4" fontId="80" fillId="34" borderId="1" xfId="33" applyNumberFormat="1" applyFont="1" applyFill="1" applyBorder="1" applyAlignment="1">
      <alignment horizontal="center"/>
    </xf>
    <xf numFmtId="4" fontId="81" fillId="0" borderId="1" xfId="33" applyNumberFormat="1" applyFont="1" applyFill="1" applyBorder="1" applyAlignment="1">
      <alignment horizontal="center"/>
    </xf>
    <xf numFmtId="4" fontId="81" fillId="0" borderId="13" xfId="33" applyNumberFormat="1" applyFont="1" applyFill="1" applyBorder="1" applyAlignment="1">
      <alignment horizontal="center"/>
    </xf>
    <xf numFmtId="0" fontId="81" fillId="20" borderId="1" xfId="0" applyFont="1" applyFill="1" applyBorder="1" applyAlignment="1">
      <alignment/>
    </xf>
    <xf numFmtId="0" fontId="81" fillId="20" borderId="13" xfId="0" applyFont="1" applyFill="1" applyBorder="1" applyAlignment="1">
      <alignment/>
    </xf>
    <xf numFmtId="0" fontId="82" fillId="20" borderId="0" xfId="0" applyFont="1" applyFill="1" applyAlignment="1">
      <alignment/>
    </xf>
    <xf numFmtId="0" fontId="82" fillId="0" borderId="0" xfId="0" applyFont="1" applyFill="1" applyAlignment="1">
      <alignment/>
    </xf>
    <xf numFmtId="165" fontId="107" fillId="0" borderId="1" xfId="33" applyFont="1" applyFill="1" applyBorder="1" applyAlignment="1">
      <alignment/>
    </xf>
    <xf numFmtId="4" fontId="97" fillId="34" borderId="1" xfId="0" applyNumberFormat="1" applyFont="1" applyFill="1" applyBorder="1" applyAlignment="1">
      <alignment horizontal="center"/>
    </xf>
    <xf numFmtId="0" fontId="98" fillId="20" borderId="1" xfId="0" applyFont="1" applyFill="1" applyBorder="1" applyAlignment="1">
      <alignment/>
    </xf>
    <xf numFmtId="4" fontId="92" fillId="34" borderId="1" xfId="33" applyNumberFormat="1" applyFont="1" applyFill="1" applyBorder="1" applyAlignment="1">
      <alignment horizontal="center"/>
    </xf>
    <xf numFmtId="4" fontId="92" fillId="0" borderId="1" xfId="33" applyNumberFormat="1" applyFont="1" applyFill="1" applyBorder="1" applyAlignment="1">
      <alignment horizontal="center"/>
    </xf>
    <xf numFmtId="165" fontId="93" fillId="0" borderId="1" xfId="33" applyFont="1" applyFill="1" applyBorder="1" applyAlignment="1">
      <alignment horizontal="center" wrapText="1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165" fontId="92" fillId="0" borderId="1" xfId="33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xl23" xfId="38"/>
    <cellStyle name="xl24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1800225</xdr:colOff>
      <xdr:row>80</xdr:row>
      <xdr:rowOff>0</xdr:rowOff>
    </xdr:from>
    <xdr:ext cx="1143000" cy="304800"/>
    <xdr:sp fLocksText="0">
      <xdr:nvSpPr>
        <xdr:cNvPr id="1" name="TextBox 1"/>
        <xdr:cNvSpPr txBox="1">
          <a:spLocks noChangeArrowheads="1"/>
        </xdr:cNvSpPr>
      </xdr:nvSpPr>
      <xdr:spPr>
        <a:xfrm>
          <a:off x="3143250" y="32642175"/>
          <a:ext cx="1143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1</xdr:col>
      <xdr:colOff>1800225</xdr:colOff>
      <xdr:row>80</xdr:row>
      <xdr:rowOff>0</xdr:rowOff>
    </xdr:from>
    <xdr:ext cx="1143000" cy="304800"/>
    <xdr:sp fLocksText="0">
      <xdr:nvSpPr>
        <xdr:cNvPr id="2" name="TextBox 2"/>
        <xdr:cNvSpPr txBox="1">
          <a:spLocks noChangeArrowheads="1"/>
        </xdr:cNvSpPr>
      </xdr:nvSpPr>
      <xdr:spPr>
        <a:xfrm>
          <a:off x="3143250" y="32642175"/>
          <a:ext cx="1143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1</xdr:col>
      <xdr:colOff>1800225</xdr:colOff>
      <xdr:row>76</xdr:row>
      <xdr:rowOff>0</xdr:rowOff>
    </xdr:from>
    <xdr:ext cx="1143000" cy="180975"/>
    <xdr:sp fLocksText="0">
      <xdr:nvSpPr>
        <xdr:cNvPr id="3" name="TextBox 3"/>
        <xdr:cNvSpPr txBox="1">
          <a:spLocks noChangeArrowheads="1"/>
        </xdr:cNvSpPr>
      </xdr:nvSpPr>
      <xdr:spPr>
        <a:xfrm>
          <a:off x="3143250" y="31642050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1</xdr:col>
      <xdr:colOff>1800225</xdr:colOff>
      <xdr:row>76</xdr:row>
      <xdr:rowOff>0</xdr:rowOff>
    </xdr:from>
    <xdr:ext cx="1143000" cy="180975"/>
    <xdr:sp fLocksText="0">
      <xdr:nvSpPr>
        <xdr:cNvPr id="4" name="TextBox 4"/>
        <xdr:cNvSpPr txBox="1">
          <a:spLocks noChangeArrowheads="1"/>
        </xdr:cNvSpPr>
      </xdr:nvSpPr>
      <xdr:spPr>
        <a:xfrm>
          <a:off x="3143250" y="31642050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2"/>
  <sheetViews>
    <sheetView tabSelected="1" zoomScale="70" zoomScaleNormal="70" zoomScalePageLayoutView="0" workbookViewId="0" topLeftCell="A1">
      <selection activeCell="A2" sqref="A2:J2"/>
    </sheetView>
  </sheetViews>
  <sheetFormatPr defaultColWidth="8.796875" defaultRowHeight="14.25"/>
  <cols>
    <col min="1" max="1" width="27.69921875" style="1" customWidth="1"/>
    <col min="2" max="2" width="68" style="1" customWidth="1"/>
    <col min="3" max="9" width="16.59765625" style="1" customWidth="1"/>
    <col min="10" max="10" width="20.3984375" style="1" customWidth="1"/>
    <col min="11" max="12" width="16.59765625" style="1" customWidth="1"/>
    <col min="13" max="238" width="8.09765625" style="1" customWidth="1"/>
    <col min="239" max="239" width="31.8984375" style="1" customWidth="1"/>
    <col min="240" max="240" width="59.59765625" style="1" customWidth="1"/>
    <col min="241" max="242" width="19.09765625" style="1" customWidth="1"/>
    <col min="243" max="243" width="16.3984375" style="1" customWidth="1"/>
    <col min="244" max="247" width="8.09765625" style="1" customWidth="1"/>
    <col min="248" max="248" width="13.8984375" style="1" customWidth="1"/>
    <col min="249" max="16384" width="8.09765625" style="1" customWidth="1"/>
  </cols>
  <sheetData>
    <row r="1" spans="1:5" ht="15">
      <c r="A1" s="1" t="s">
        <v>0</v>
      </c>
      <c r="C1" s="2"/>
      <c r="D1" s="2"/>
      <c r="E1" s="2"/>
    </row>
    <row r="2" spans="1:10" s="2" customFormat="1" ht="66.75" customHeight="1">
      <c r="A2" s="34" t="s">
        <v>179</v>
      </c>
      <c r="B2" s="34"/>
      <c r="C2" s="34"/>
      <c r="D2" s="34"/>
      <c r="E2" s="34"/>
      <c r="F2" s="34"/>
      <c r="G2" s="34"/>
      <c r="H2" s="34"/>
      <c r="I2" s="34"/>
      <c r="J2" s="34"/>
    </row>
    <row r="3" spans="1:2" s="2" customFormat="1" ht="20.25">
      <c r="A3" s="3"/>
      <c r="B3" s="3"/>
    </row>
    <row r="4" spans="1:10" s="2" customFormat="1" ht="18.75">
      <c r="A4" s="35" t="s">
        <v>1</v>
      </c>
      <c r="B4" s="36"/>
      <c r="C4" s="37" t="s">
        <v>2</v>
      </c>
      <c r="D4" s="37"/>
      <c r="E4" s="37"/>
      <c r="F4" s="37" t="s">
        <v>3</v>
      </c>
      <c r="G4" s="37"/>
      <c r="H4" s="37"/>
      <c r="I4" s="37"/>
      <c r="J4" s="37" t="s">
        <v>4</v>
      </c>
    </row>
    <row r="5" spans="1:10" s="2" customFormat="1" ht="51.75" customHeight="1">
      <c r="A5" s="35"/>
      <c r="B5" s="36"/>
      <c r="C5" s="6">
        <v>2023</v>
      </c>
      <c r="D5" s="6">
        <v>2024</v>
      </c>
      <c r="E5" s="6">
        <v>2025</v>
      </c>
      <c r="F5" s="6" t="s">
        <v>5</v>
      </c>
      <c r="G5" s="6" t="s">
        <v>6</v>
      </c>
      <c r="H5" s="6" t="s">
        <v>7</v>
      </c>
      <c r="I5" s="6" t="s">
        <v>8</v>
      </c>
      <c r="J5" s="37"/>
    </row>
    <row r="6" spans="1:10" s="2" customFormat="1" ht="14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s="2" customFormat="1" ht="18.75">
      <c r="A7" s="4"/>
      <c r="B7" s="7" t="s">
        <v>9</v>
      </c>
      <c r="C7" s="8">
        <v>7157</v>
      </c>
      <c r="D7" s="8">
        <v>7706</v>
      </c>
      <c r="E7" s="8">
        <v>8105</v>
      </c>
      <c r="F7" s="8">
        <v>290.61</v>
      </c>
      <c r="G7" s="8">
        <v>569.17</v>
      </c>
      <c r="H7" s="8">
        <v>958.38</v>
      </c>
      <c r="I7" s="8">
        <f>SUM(F7:H7)</f>
        <v>1818.1599999999999</v>
      </c>
      <c r="J7" s="9">
        <f>I7/C7</f>
        <v>0.25403940198407154</v>
      </c>
    </row>
    <row r="8" spans="1:10" s="2" customFormat="1" ht="14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s="2" customFormat="1" ht="18.75">
      <c r="A9" s="10" t="s">
        <v>10</v>
      </c>
      <c r="B9" s="11" t="s">
        <v>11</v>
      </c>
      <c r="C9" s="12">
        <v>44225</v>
      </c>
      <c r="D9" s="12">
        <v>46170</v>
      </c>
      <c r="E9" s="12">
        <v>48063</v>
      </c>
      <c r="F9" s="12">
        <v>1558.98</v>
      </c>
      <c r="G9" s="12">
        <v>-451.46</v>
      </c>
      <c r="H9" s="12">
        <v>4471.48</v>
      </c>
      <c r="I9" s="12">
        <f>SUM(F9:H9)</f>
        <v>5579</v>
      </c>
      <c r="J9" s="9">
        <f>I9/C9</f>
        <v>0.1261503674392312</v>
      </c>
    </row>
    <row r="10" spans="1:10" s="2" customFormat="1" ht="14.2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s="2" customFormat="1" ht="18.75">
      <c r="A11" s="10"/>
      <c r="B11" s="11" t="s">
        <v>12</v>
      </c>
      <c r="C11" s="12">
        <v>6000</v>
      </c>
      <c r="D11" s="12">
        <v>6264</v>
      </c>
      <c r="E11" s="12">
        <v>6520</v>
      </c>
      <c r="F11" s="12">
        <v>91.04</v>
      </c>
      <c r="G11" s="12">
        <v>-37.28</v>
      </c>
      <c r="H11" s="12">
        <v>132.12</v>
      </c>
      <c r="I11" s="12">
        <f>SUM(F11:H11)</f>
        <v>185.88</v>
      </c>
      <c r="J11" s="9">
        <f>I11/C11</f>
        <v>0.03098</v>
      </c>
    </row>
    <row r="12" spans="1:10" s="2" customFormat="1" ht="14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s="2" customFormat="1" ht="18.75">
      <c r="A13" s="13" t="s">
        <v>13</v>
      </c>
      <c r="B13" s="11" t="s">
        <v>14</v>
      </c>
      <c r="C13" s="12">
        <v>7500</v>
      </c>
      <c r="D13" s="12">
        <v>7829</v>
      </c>
      <c r="E13" s="12">
        <v>8150</v>
      </c>
      <c r="F13" s="12">
        <v>60</v>
      </c>
      <c r="G13" s="12">
        <v>-14.32</v>
      </c>
      <c r="H13" s="12">
        <v>1951.89</v>
      </c>
      <c r="I13" s="12">
        <f>SUM(F13:H13)</f>
        <v>1997.5700000000002</v>
      </c>
      <c r="J13" s="9">
        <f>I13/C13</f>
        <v>0.26634266666666667</v>
      </c>
    </row>
    <row r="14" spans="1:10" s="2" customFormat="1" ht="14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s="2" customFormat="1" ht="112.5">
      <c r="A15" s="13" t="s">
        <v>15</v>
      </c>
      <c r="B15" s="14" t="s">
        <v>16</v>
      </c>
      <c r="C15" s="12">
        <v>5658</v>
      </c>
      <c r="D15" s="12">
        <v>5902</v>
      </c>
      <c r="E15" s="12">
        <v>6140</v>
      </c>
      <c r="F15" s="12">
        <v>276.57</v>
      </c>
      <c r="G15" s="12">
        <v>270.53</v>
      </c>
      <c r="H15" s="12">
        <v>249.79</v>
      </c>
      <c r="I15" s="12">
        <f>SUM(F15:H15)</f>
        <v>796.8899999999999</v>
      </c>
      <c r="J15" s="9">
        <f>I15/C15</f>
        <v>0.14084305408271472</v>
      </c>
    </row>
    <row r="16" spans="1:10" s="2" customFormat="1" ht="14.2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2" customFormat="1" ht="150">
      <c r="A17" s="13" t="s">
        <v>17</v>
      </c>
      <c r="B17" s="14" t="s">
        <v>18</v>
      </c>
      <c r="C17" s="12"/>
      <c r="D17" s="12"/>
      <c r="E17" s="12"/>
      <c r="F17" s="12">
        <v>-0.00019</v>
      </c>
      <c r="G17" s="12">
        <v>0.44459</v>
      </c>
      <c r="H17" s="12">
        <v>0</v>
      </c>
      <c r="I17" s="12">
        <f>SUM(F17:H17)</f>
        <v>0.44439999999999996</v>
      </c>
      <c r="J17" s="12"/>
    </row>
    <row r="18" spans="1:10" s="2" customFormat="1" ht="14.2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s="2" customFormat="1" ht="79.5">
      <c r="A19" s="13" t="s">
        <v>19</v>
      </c>
      <c r="B19" s="15" t="s">
        <v>20</v>
      </c>
      <c r="C19" s="12">
        <v>3500</v>
      </c>
      <c r="D19" s="12">
        <v>3500</v>
      </c>
      <c r="E19" s="12">
        <v>3500</v>
      </c>
      <c r="F19" s="16">
        <v>230.961</v>
      </c>
      <c r="G19" s="16">
        <v>264.234</v>
      </c>
      <c r="H19" s="16">
        <v>351.673</v>
      </c>
      <c r="I19" s="16">
        <f>SUM(F19:H19)</f>
        <v>846.8679999999999</v>
      </c>
      <c r="J19" s="9">
        <f>I19/C19</f>
        <v>0.24196228571428569</v>
      </c>
    </row>
    <row r="20" spans="1:10" s="17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s="18" customFormat="1" ht="96" customHeight="1">
      <c r="A21" s="10" t="s">
        <v>21</v>
      </c>
      <c r="B21" s="15" t="s">
        <v>22</v>
      </c>
      <c r="C21" s="12">
        <v>1500</v>
      </c>
      <c r="D21" s="12">
        <v>2000</v>
      </c>
      <c r="E21" s="12">
        <v>1500</v>
      </c>
      <c r="F21" s="16">
        <v>0</v>
      </c>
      <c r="G21" s="16">
        <v>0</v>
      </c>
      <c r="H21" s="16">
        <v>0</v>
      </c>
      <c r="I21" s="16">
        <f>SUM(F21:H21)</f>
        <v>0</v>
      </c>
      <c r="J21" s="9">
        <f>I21/C21</f>
        <v>0</v>
      </c>
    </row>
    <row r="22" spans="1:10" s="18" customFormat="1" ht="14.2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s="2" customFormat="1" ht="48" customHeight="1">
      <c r="A23" s="10" t="s">
        <v>23</v>
      </c>
      <c r="B23" s="15" t="s">
        <v>24</v>
      </c>
      <c r="C23" s="12">
        <v>500</v>
      </c>
      <c r="D23" s="12">
        <v>500</v>
      </c>
      <c r="E23" s="12">
        <v>500</v>
      </c>
      <c r="F23" s="16">
        <v>43.063</v>
      </c>
      <c r="G23" s="16">
        <v>21.197</v>
      </c>
      <c r="H23" s="16">
        <v>92.783</v>
      </c>
      <c r="I23" s="16">
        <f>SUM(F23:H23)</f>
        <v>157.043</v>
      </c>
      <c r="J23" s="9">
        <f>I23/C23</f>
        <v>0.31408600000000003</v>
      </c>
    </row>
    <row r="24" spans="1:10" s="2" customFormat="1" ht="14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s="2" customFormat="1" ht="48">
      <c r="A25" s="5" t="s">
        <v>25</v>
      </c>
      <c r="B25" s="15" t="s">
        <v>26</v>
      </c>
      <c r="C25" s="12"/>
      <c r="D25" s="12"/>
      <c r="E25" s="12"/>
      <c r="F25" s="5"/>
      <c r="G25" s="5"/>
      <c r="H25" s="5"/>
      <c r="I25" s="5"/>
      <c r="J25" s="9"/>
    </row>
    <row r="26" spans="1:10" s="2" customFormat="1" ht="14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" customFormat="1" ht="48">
      <c r="A27" s="13" t="s">
        <v>27</v>
      </c>
      <c r="B27" s="15" t="s">
        <v>28</v>
      </c>
      <c r="C27" s="12"/>
      <c r="D27" s="12"/>
      <c r="E27" s="12"/>
      <c r="F27" s="5"/>
      <c r="G27" s="5"/>
      <c r="H27" s="5"/>
      <c r="I27" s="5"/>
      <c r="J27" s="9"/>
    </row>
    <row r="28" spans="1:10" s="2" customFormat="1" ht="14.2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" customFormat="1" ht="150.75" customHeight="1">
      <c r="A29" s="13" t="s">
        <v>29</v>
      </c>
      <c r="B29" s="15" t="s">
        <v>30</v>
      </c>
      <c r="C29" s="12">
        <v>100</v>
      </c>
      <c r="D29" s="12">
        <v>100</v>
      </c>
      <c r="E29" s="12">
        <v>100</v>
      </c>
      <c r="F29" s="16">
        <v>0</v>
      </c>
      <c r="G29" s="16">
        <v>6.448</v>
      </c>
      <c r="H29" s="16">
        <v>0</v>
      </c>
      <c r="I29" s="16">
        <f>SUM(F29:H29)</f>
        <v>6.448</v>
      </c>
      <c r="J29" s="9">
        <f>I29/C29</f>
        <v>0.06448000000000001</v>
      </c>
    </row>
    <row r="30" spans="1:10" s="2" customFormat="1" ht="14.2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" customFormat="1" ht="37.5">
      <c r="A31" s="19" t="s">
        <v>31</v>
      </c>
      <c r="B31" s="14" t="s">
        <v>32</v>
      </c>
      <c r="C31" s="19"/>
      <c r="D31" s="19"/>
      <c r="E31" s="19"/>
      <c r="F31" s="16">
        <v>-0.94746</v>
      </c>
      <c r="G31" s="16">
        <v>0</v>
      </c>
      <c r="H31" s="16">
        <v>0</v>
      </c>
      <c r="I31" s="16">
        <f>SUM(F31:H31)</f>
        <v>-0.94746</v>
      </c>
      <c r="J31" s="9"/>
    </row>
    <row r="32" spans="1:10" s="2" customFormat="1" ht="14.2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s="2" customFormat="1" ht="37.5">
      <c r="A33" s="13" t="s">
        <v>33</v>
      </c>
      <c r="B33" s="14" t="s">
        <v>34</v>
      </c>
      <c r="C33" s="12">
        <v>150</v>
      </c>
      <c r="D33" s="12">
        <v>150</v>
      </c>
      <c r="E33" s="12">
        <v>150</v>
      </c>
      <c r="F33" s="16">
        <v>2.656</v>
      </c>
      <c r="G33" s="16">
        <v>2.354</v>
      </c>
      <c r="H33" s="16">
        <v>5.359</v>
      </c>
      <c r="I33" s="16">
        <f>SUM(F33:H33)</f>
        <v>10.369</v>
      </c>
      <c r="J33" s="9">
        <f>I33/C33</f>
        <v>0.06912666666666667</v>
      </c>
    </row>
    <row r="34" spans="1:10" s="2" customFormat="1" ht="14.2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s="2" customFormat="1" ht="75">
      <c r="A35" s="13" t="s">
        <v>35</v>
      </c>
      <c r="B35" s="14" t="s">
        <v>36</v>
      </c>
      <c r="C35" s="20"/>
      <c r="D35" s="20"/>
      <c r="E35" s="20"/>
      <c r="F35" s="5"/>
      <c r="G35" s="5"/>
      <c r="H35" s="5"/>
      <c r="I35" s="5"/>
      <c r="J35" s="9"/>
    </row>
    <row r="36" spans="1:10" s="2" customFormat="1" ht="14.2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s="2" customFormat="1" ht="75">
      <c r="A37" s="13" t="s">
        <v>37</v>
      </c>
      <c r="B37" s="14" t="s">
        <v>38</v>
      </c>
      <c r="C37" s="12"/>
      <c r="D37" s="12"/>
      <c r="E37" s="12"/>
      <c r="F37" s="5"/>
      <c r="G37" s="5"/>
      <c r="H37" s="5"/>
      <c r="I37" s="5"/>
      <c r="J37" s="9"/>
    </row>
    <row r="38" spans="1:10" s="2" customFormat="1" ht="14.2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s="2" customFormat="1" ht="18.75">
      <c r="A39" s="39" t="s">
        <v>39</v>
      </c>
      <c r="B39" s="39"/>
      <c r="C39" s="12">
        <f>C7+C9+C11+C13+C15+C17+C19+C21+C23+C27+C29+C33+C35+C37</f>
        <v>76290</v>
      </c>
      <c r="D39" s="12">
        <f>D7+D9+D11+D13+D15+D17+D19+D21+D23+D27+D29+D33+D35+D37</f>
        <v>80121</v>
      </c>
      <c r="E39" s="12">
        <f>E7+E9+E11+E13+E15+E17+E19+E21+E23+E27+E29+E33+E35+E37</f>
        <v>82728</v>
      </c>
      <c r="F39" s="12">
        <f>F7+F9+F11+F13+F15+F17+F19+F21+F23+F27+F29+F31+F33+F35+F37</f>
        <v>2552.9323500000005</v>
      </c>
      <c r="G39" s="12">
        <f>G7+G9+G11+G13+G15+G17+G19+G21+G23+G27+G29+G31+G33+G35+G37</f>
        <v>631.31759</v>
      </c>
      <c r="H39" s="12">
        <f>H7+H9+H11+H13+H15+H17+H19+H21+H23+H27+H29+H31+H33+H35+H37</f>
        <v>8213.475</v>
      </c>
      <c r="I39" s="12">
        <f>I7+I9+I11+I13+I15+I17+I19+I21+I23+I27+I29+I31+I33+I35+I37</f>
        <v>11397.724940000002</v>
      </c>
      <c r="J39" s="9">
        <f>I39/C39</f>
        <v>0.14939998610564953</v>
      </c>
    </row>
    <row r="40" spans="1:10" s="2" customFormat="1" ht="14.2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s="2" customFormat="1" ht="71.25" customHeight="1">
      <c r="A41" s="13" t="s">
        <v>40</v>
      </c>
      <c r="B41" s="14" t="s">
        <v>41</v>
      </c>
      <c r="C41" s="12"/>
      <c r="D41" s="12"/>
      <c r="E41" s="12"/>
      <c r="F41" s="21">
        <v>-3963.30794</v>
      </c>
      <c r="G41" s="21">
        <v>2941.07465</v>
      </c>
      <c r="H41" s="21">
        <v>0</v>
      </c>
      <c r="I41" s="21">
        <f>SUM(F41:H41)</f>
        <v>-1022.2332900000001</v>
      </c>
      <c r="J41" s="9"/>
    </row>
    <row r="42" spans="1:10" s="2" customFormat="1" ht="56.25">
      <c r="A42" s="13" t="s">
        <v>42</v>
      </c>
      <c r="B42" s="14" t="s">
        <v>43</v>
      </c>
      <c r="C42" s="12">
        <v>12614.42</v>
      </c>
      <c r="D42" s="12">
        <v>12678.92</v>
      </c>
      <c r="E42" s="12">
        <v>12738.82</v>
      </c>
      <c r="F42" s="16">
        <v>1018.6</v>
      </c>
      <c r="G42" s="16">
        <v>1018.6</v>
      </c>
      <c r="H42" s="16">
        <v>1093.026</v>
      </c>
      <c r="I42" s="16">
        <f>SUM(F42:H42)</f>
        <v>3130.226</v>
      </c>
      <c r="J42" s="9">
        <f>I42/C42</f>
        <v>0.2481466448715042</v>
      </c>
    </row>
    <row r="43" spans="1:10" s="2" customFormat="1" ht="75">
      <c r="A43" s="13" t="s">
        <v>44</v>
      </c>
      <c r="B43" s="14" t="s">
        <v>45</v>
      </c>
      <c r="C43" s="12"/>
      <c r="D43" s="12"/>
      <c r="E43" s="12"/>
      <c r="F43" s="5"/>
      <c r="G43" s="5"/>
      <c r="H43" s="5"/>
      <c r="I43" s="5"/>
      <c r="J43" s="9"/>
    </row>
    <row r="44" spans="1:10" s="2" customFormat="1" ht="56.25">
      <c r="A44" s="13" t="s">
        <v>46</v>
      </c>
      <c r="B44" s="14" t="s">
        <v>47</v>
      </c>
      <c r="C44" s="12"/>
      <c r="D44" s="12"/>
      <c r="E44" s="12"/>
      <c r="F44" s="21">
        <v>0</v>
      </c>
      <c r="G44" s="21">
        <v>2512.7949</v>
      </c>
      <c r="H44" s="21"/>
      <c r="I44" s="21">
        <f>SUM(F44:H44)</f>
        <v>2512.7949</v>
      </c>
      <c r="J44" s="9"/>
    </row>
    <row r="45" spans="1:10" s="2" customFormat="1" ht="93.75">
      <c r="A45" s="13" t="s">
        <v>48</v>
      </c>
      <c r="B45" s="14" t="s">
        <v>49</v>
      </c>
      <c r="C45" s="12"/>
      <c r="D45" s="12"/>
      <c r="E45" s="12"/>
      <c r="F45" s="5"/>
      <c r="G45" s="5"/>
      <c r="H45" s="5"/>
      <c r="I45" s="5"/>
      <c r="J45" s="9"/>
    </row>
    <row r="46" spans="1:10" s="2" customFormat="1" ht="150">
      <c r="A46" s="22" t="s">
        <v>50</v>
      </c>
      <c r="B46" s="14" t="s">
        <v>51</v>
      </c>
      <c r="C46" s="12"/>
      <c r="D46" s="12"/>
      <c r="E46" s="12"/>
      <c r="F46" s="5"/>
      <c r="G46" s="5"/>
      <c r="H46" s="5"/>
      <c r="I46" s="5"/>
      <c r="J46" s="9"/>
    </row>
    <row r="47" spans="1:10" s="2" customFormat="1" ht="37.5">
      <c r="A47" s="13" t="s">
        <v>52</v>
      </c>
      <c r="B47" s="14" t="s">
        <v>53</v>
      </c>
      <c r="C47" s="12">
        <f>SUM(C48:C48)</f>
        <v>3102.75</v>
      </c>
      <c r="D47" s="12"/>
      <c r="E47" s="12"/>
      <c r="F47" s="16">
        <f>SUM(F48:F51)</f>
        <v>0</v>
      </c>
      <c r="G47" s="16">
        <f>SUM(G48:G51)</f>
        <v>1023.45091</v>
      </c>
      <c r="H47" s="16">
        <f>SUM(H48:H51)</f>
        <v>1200</v>
      </c>
      <c r="I47" s="16">
        <f>SUM(I48:I51)</f>
        <v>2223.45091</v>
      </c>
      <c r="J47" s="9">
        <f>I47/C47</f>
        <v>0.7166065296914028</v>
      </c>
    </row>
    <row r="48" spans="1:10" s="2" customFormat="1" ht="18.75">
      <c r="A48" s="13"/>
      <c r="B48" s="23" t="s">
        <v>54</v>
      </c>
      <c r="C48" s="24">
        <v>3102.75</v>
      </c>
      <c r="D48" s="24"/>
      <c r="E48" s="24"/>
      <c r="F48" s="5"/>
      <c r="G48" s="5"/>
      <c r="H48" s="5"/>
      <c r="I48" s="21">
        <f>SUM(F48:H48)</f>
        <v>0</v>
      </c>
      <c r="J48" s="9">
        <f>I48/C48</f>
        <v>0</v>
      </c>
    </row>
    <row r="49" spans="1:10" s="2" customFormat="1" ht="48">
      <c r="A49" s="13"/>
      <c r="B49" s="23" t="s">
        <v>55</v>
      </c>
      <c r="C49" s="24"/>
      <c r="D49" s="24"/>
      <c r="E49" s="24"/>
      <c r="F49" s="21"/>
      <c r="G49" s="21">
        <v>1013.2164</v>
      </c>
      <c r="H49" s="21"/>
      <c r="I49" s="21">
        <f>SUM(F49:H49)</f>
        <v>1013.2164</v>
      </c>
      <c r="J49" s="9"/>
    </row>
    <row r="50" spans="1:10" s="2" customFormat="1" ht="48">
      <c r="A50" s="13"/>
      <c r="B50" s="23" t="s">
        <v>56</v>
      </c>
      <c r="C50" s="24"/>
      <c r="D50" s="24"/>
      <c r="E50" s="24"/>
      <c r="F50" s="21"/>
      <c r="G50" s="21">
        <v>10.23451</v>
      </c>
      <c r="H50" s="21"/>
      <c r="I50" s="21">
        <f>SUM(F50:H50)</f>
        <v>10.23451</v>
      </c>
      <c r="J50" s="9"/>
    </row>
    <row r="51" spans="1:10" s="2" customFormat="1" ht="32.25">
      <c r="A51" s="13"/>
      <c r="B51" s="23" t="s">
        <v>57</v>
      </c>
      <c r="C51" s="24"/>
      <c r="D51" s="24"/>
      <c r="E51" s="24"/>
      <c r="F51" s="21"/>
      <c r="G51" s="21"/>
      <c r="H51" s="21">
        <v>1200</v>
      </c>
      <c r="I51" s="21">
        <f>SUM(F51:H51)</f>
        <v>1200</v>
      </c>
      <c r="J51" s="9"/>
    </row>
    <row r="52" spans="1:10" s="2" customFormat="1" ht="18.75">
      <c r="A52" s="36"/>
      <c r="B52" s="36"/>
      <c r="C52" s="36"/>
      <c r="D52" s="36"/>
      <c r="E52" s="36"/>
      <c r="F52" s="5"/>
      <c r="G52" s="5"/>
      <c r="H52" s="5"/>
      <c r="I52" s="5"/>
      <c r="J52" s="9"/>
    </row>
    <row r="53" spans="1:10" s="2" customFormat="1" ht="18.75">
      <c r="A53" s="25"/>
      <c r="B53" s="26" t="s">
        <v>58</v>
      </c>
      <c r="C53" s="24">
        <f>C42+C43+C45+C46+C47</f>
        <v>15717.17</v>
      </c>
      <c r="D53" s="24">
        <f>D42+D43+D45+D46+D47</f>
        <v>12678.92</v>
      </c>
      <c r="E53" s="24">
        <f>E42+E43+E45+E46+E47</f>
        <v>12738.82</v>
      </c>
      <c r="F53" s="24">
        <f>F42+F43+F44+F45+F46+F47</f>
        <v>1018.6</v>
      </c>
      <c r="G53" s="24">
        <f>G42+G43+G44+G45+G46+G47</f>
        <v>4554.84581</v>
      </c>
      <c r="H53" s="24">
        <f>H42+H43+H44+H45+H46+H47</f>
        <v>2293.026</v>
      </c>
      <c r="I53" s="24">
        <f>I42+I43+I44+I45+I46+I47</f>
        <v>7866.471809999999</v>
      </c>
      <c r="J53" s="9">
        <f>I53/C53</f>
        <v>0.5005017958067514</v>
      </c>
    </row>
    <row r="54" spans="1:10" s="2" customFormat="1" ht="18.75">
      <c r="A54" s="36"/>
      <c r="B54" s="36"/>
      <c r="C54" s="36"/>
      <c r="D54" s="36"/>
      <c r="E54" s="36"/>
      <c r="F54" s="5"/>
      <c r="G54" s="5"/>
      <c r="H54" s="5"/>
      <c r="I54" s="5"/>
      <c r="J54" s="9"/>
    </row>
    <row r="55" spans="1:10" s="2" customFormat="1" ht="18.75">
      <c r="A55" s="25"/>
      <c r="B55" s="27" t="s">
        <v>59</v>
      </c>
      <c r="C55" s="24">
        <f aca="true" t="shared" si="0" ref="C55:I55">C39+C41+C53</f>
        <v>92007.17</v>
      </c>
      <c r="D55" s="24">
        <f t="shared" si="0"/>
        <v>92799.92</v>
      </c>
      <c r="E55" s="24">
        <f t="shared" si="0"/>
        <v>95466.82</v>
      </c>
      <c r="F55" s="24">
        <f t="shared" si="0"/>
        <v>-391.7755899999996</v>
      </c>
      <c r="G55" s="24">
        <f t="shared" si="0"/>
        <v>8127.23805</v>
      </c>
      <c r="H55" s="24">
        <f t="shared" si="0"/>
        <v>10506.501</v>
      </c>
      <c r="I55" s="24">
        <f t="shared" si="0"/>
        <v>18241.96346</v>
      </c>
      <c r="J55" s="9">
        <f>I55/C55</f>
        <v>0.19826675964492765</v>
      </c>
    </row>
    <row r="56" spans="1:10" s="2" customFormat="1" ht="18.75">
      <c r="A56" s="25"/>
      <c r="B56" s="27" t="s">
        <v>60</v>
      </c>
      <c r="C56" s="24"/>
      <c r="D56" s="24"/>
      <c r="E56" s="24"/>
      <c r="F56" s="21"/>
      <c r="G56" s="21"/>
      <c r="H56" s="21"/>
      <c r="I56" s="21"/>
      <c r="J56" s="9"/>
    </row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pans="1:2" s="2" customFormat="1" ht="20.25">
      <c r="A66" s="28"/>
      <c r="B66" s="3"/>
    </row>
    <row r="67" spans="1:2" s="2" customFormat="1" ht="20.25">
      <c r="A67" s="28"/>
      <c r="B67" s="3"/>
    </row>
    <row r="68" spans="1:2" s="2" customFormat="1" ht="20.25">
      <c r="A68" s="3"/>
      <c r="B68" s="3"/>
    </row>
    <row r="69" spans="1:2" s="2" customFormat="1" ht="20.25">
      <c r="A69" s="3"/>
      <c r="B69" s="3"/>
    </row>
    <row r="70" spans="1:2" s="2" customFormat="1" ht="20.25">
      <c r="A70" s="3"/>
      <c r="B70" s="3"/>
    </row>
    <row r="71" spans="1:2" s="2" customFormat="1" ht="20.25">
      <c r="A71" s="3"/>
      <c r="B71" s="3"/>
    </row>
    <row r="72" spans="1:2" s="2" customFormat="1" ht="20.25">
      <c r="A72" s="3"/>
      <c r="B72" s="3"/>
    </row>
    <row r="73" spans="1:2" s="2" customFormat="1" ht="20.25">
      <c r="A73" s="3"/>
      <c r="B73" s="3"/>
    </row>
    <row r="74" spans="1:2" s="2" customFormat="1" ht="20.25">
      <c r="A74" s="3"/>
      <c r="B74" s="3"/>
    </row>
    <row r="75" spans="1:2" s="2" customFormat="1" ht="20.25">
      <c r="A75" s="3"/>
      <c r="B75" s="3"/>
    </row>
    <row r="76" spans="1:2" s="2" customFormat="1" ht="20.25">
      <c r="A76" s="3"/>
      <c r="B76" s="3"/>
    </row>
    <row r="77" spans="1:2" s="2" customFormat="1" ht="20.25">
      <c r="A77" s="3"/>
      <c r="B77" s="3"/>
    </row>
    <row r="78" spans="1:2" s="2" customFormat="1" ht="20.25">
      <c r="A78" s="3"/>
      <c r="B78" s="3"/>
    </row>
    <row r="79" spans="1:2" s="2" customFormat="1" ht="20.25">
      <c r="A79" s="3"/>
      <c r="B79" s="3"/>
    </row>
    <row r="80" spans="1:2" s="2" customFormat="1" ht="20.25">
      <c r="A80" s="3"/>
      <c r="B80" s="3"/>
    </row>
    <row r="81" spans="1:2" s="2" customFormat="1" ht="20.25">
      <c r="A81" s="3"/>
      <c r="B81" s="3"/>
    </row>
    <row r="82" spans="1:2" s="2" customFormat="1" ht="20.25">
      <c r="A82" s="3"/>
      <c r="B82" s="3"/>
    </row>
    <row r="83" spans="1:2" s="2" customFormat="1" ht="20.25">
      <c r="A83" s="3"/>
      <c r="B83" s="3"/>
    </row>
    <row r="84" spans="1:2" s="2" customFormat="1" ht="20.25">
      <c r="A84" s="3"/>
      <c r="B84" s="3"/>
    </row>
    <row r="85" spans="1:2" s="2" customFormat="1" ht="20.25">
      <c r="A85" s="3"/>
      <c r="B85" s="3"/>
    </row>
    <row r="86" spans="1:2" s="2" customFormat="1" ht="20.25">
      <c r="A86" s="3"/>
      <c r="B86" s="3"/>
    </row>
    <row r="87" spans="1:2" s="2" customFormat="1" ht="20.25">
      <c r="A87" s="3"/>
      <c r="B87" s="3"/>
    </row>
    <row r="88" spans="1:2" s="2" customFormat="1" ht="20.25">
      <c r="A88" s="3"/>
      <c r="B88" s="3"/>
    </row>
    <row r="89" spans="1:2" s="2" customFormat="1" ht="20.25">
      <c r="A89" s="3"/>
      <c r="B89" s="3"/>
    </row>
    <row r="90" spans="1:2" s="2" customFormat="1" ht="20.25">
      <c r="A90" s="3"/>
      <c r="B90" s="3"/>
    </row>
    <row r="91" spans="1:2" s="2" customFormat="1" ht="20.25">
      <c r="A91" s="3"/>
      <c r="B91" s="3"/>
    </row>
    <row r="92" spans="1:2" s="2" customFormat="1" ht="20.25">
      <c r="A92" s="3"/>
      <c r="B92" s="3"/>
    </row>
    <row r="93" spans="1:2" s="2" customFormat="1" ht="20.25">
      <c r="A93" s="3"/>
      <c r="B93" s="3"/>
    </row>
    <row r="94" spans="1:2" s="2" customFormat="1" ht="20.25">
      <c r="A94" s="3"/>
      <c r="B94" s="3"/>
    </row>
    <row r="95" spans="1:2" s="2" customFormat="1" ht="20.25">
      <c r="A95" s="3"/>
      <c r="B95" s="3"/>
    </row>
    <row r="96" spans="1:2" s="2" customFormat="1" ht="20.25">
      <c r="A96" s="3"/>
      <c r="B96" s="3"/>
    </row>
    <row r="97" spans="1:2" s="2" customFormat="1" ht="20.25">
      <c r="A97" s="3"/>
      <c r="B97" s="3"/>
    </row>
    <row r="98" spans="1:2" s="2" customFormat="1" ht="20.25">
      <c r="A98" s="3"/>
      <c r="B98" s="3"/>
    </row>
    <row r="99" spans="1:2" s="2" customFormat="1" ht="20.25">
      <c r="A99" s="3"/>
      <c r="B99" s="3"/>
    </row>
    <row r="100" spans="1:2" s="2" customFormat="1" ht="20.25">
      <c r="A100" s="3"/>
      <c r="B100" s="3"/>
    </row>
    <row r="101" spans="1:2" s="2" customFormat="1" ht="20.25">
      <c r="A101" s="3"/>
      <c r="B101" s="3"/>
    </row>
    <row r="102" spans="1:2" s="2" customFormat="1" ht="20.25">
      <c r="A102" s="3"/>
      <c r="B102" s="3"/>
    </row>
    <row r="103" spans="1:2" s="2" customFormat="1" ht="20.25">
      <c r="A103" s="3"/>
      <c r="B103" s="3"/>
    </row>
    <row r="104" spans="1:2" s="2" customFormat="1" ht="20.25">
      <c r="A104" s="3"/>
      <c r="B104" s="3"/>
    </row>
    <row r="105" spans="1:2" s="2" customFormat="1" ht="20.25">
      <c r="A105" s="3"/>
      <c r="B105" s="3"/>
    </row>
    <row r="106" spans="1:2" s="2" customFormat="1" ht="20.25">
      <c r="A106" s="3"/>
      <c r="B106" s="3"/>
    </row>
    <row r="107" spans="1:2" s="2" customFormat="1" ht="20.25">
      <c r="A107" s="3"/>
      <c r="B107" s="3"/>
    </row>
    <row r="108" spans="1:2" s="2" customFormat="1" ht="20.25">
      <c r="A108" s="3"/>
      <c r="B108" s="3"/>
    </row>
    <row r="109" spans="1:2" s="2" customFormat="1" ht="20.25">
      <c r="A109" s="3"/>
      <c r="B109" s="3"/>
    </row>
    <row r="110" spans="1:2" s="2" customFormat="1" ht="20.25">
      <c r="A110" s="3"/>
      <c r="B110" s="3"/>
    </row>
    <row r="111" spans="1:2" s="2" customFormat="1" ht="20.25">
      <c r="A111" s="3"/>
      <c r="B111" s="3"/>
    </row>
    <row r="112" spans="1:2" s="2" customFormat="1" ht="20.25">
      <c r="A112" s="3"/>
      <c r="B112" s="3"/>
    </row>
    <row r="113" spans="1:2" s="2" customFormat="1" ht="20.25">
      <c r="A113" s="3"/>
      <c r="B113" s="3"/>
    </row>
    <row r="114" spans="1:2" s="2" customFormat="1" ht="20.25">
      <c r="A114" s="3"/>
      <c r="B114" s="3"/>
    </row>
    <row r="115" spans="1:2" s="2" customFormat="1" ht="20.25">
      <c r="A115" s="3"/>
      <c r="B115" s="3"/>
    </row>
    <row r="116" spans="1:2" s="2" customFormat="1" ht="20.25">
      <c r="A116" s="3"/>
      <c r="B116" s="3"/>
    </row>
    <row r="117" spans="1:2" s="2" customFormat="1" ht="20.25">
      <c r="A117" s="3"/>
      <c r="B117" s="3"/>
    </row>
    <row r="118" s="2" customFormat="1" ht="14.25">
      <c r="A118" s="40"/>
    </row>
    <row r="119" s="2" customFormat="1" ht="14.25">
      <c r="A119" s="40"/>
    </row>
    <row r="120" spans="1:2" s="2" customFormat="1" ht="14.25">
      <c r="A120" s="40"/>
      <c r="B120" s="40"/>
    </row>
    <row r="121" spans="1:2" s="2" customFormat="1" ht="15">
      <c r="A121" s="29"/>
      <c r="B121" s="29"/>
    </row>
    <row r="122" spans="1:2" s="2" customFormat="1" ht="15">
      <c r="A122" s="29"/>
      <c r="B122" s="29"/>
    </row>
    <row r="123" spans="1:2" s="2" customFormat="1" ht="15">
      <c r="A123" s="29"/>
      <c r="B123" s="29"/>
    </row>
    <row r="124" spans="1:2" s="2" customFormat="1" ht="15">
      <c r="A124" s="29"/>
      <c r="B124" s="29"/>
    </row>
    <row r="125" spans="1:2" s="2" customFormat="1" ht="15">
      <c r="A125" s="29"/>
      <c r="B125" s="29"/>
    </row>
    <row r="126" spans="1:2" s="2" customFormat="1" ht="15">
      <c r="A126" s="29"/>
      <c r="B126" s="29"/>
    </row>
    <row r="127" spans="1:2" s="2" customFormat="1" ht="15">
      <c r="A127" s="29"/>
      <c r="B127" s="29"/>
    </row>
    <row r="128" spans="1:2" s="2" customFormat="1" ht="15">
      <c r="A128" s="29"/>
      <c r="B128" s="29"/>
    </row>
    <row r="129" spans="1:2" s="2" customFormat="1" ht="15">
      <c r="A129" s="29"/>
      <c r="B129" s="29"/>
    </row>
    <row r="130" spans="1:2" s="2" customFormat="1" ht="15">
      <c r="A130" s="29"/>
      <c r="B130" s="29"/>
    </row>
    <row r="131" spans="1:2" s="2" customFormat="1" ht="15">
      <c r="A131" s="29"/>
      <c r="B131" s="29"/>
    </row>
    <row r="132" spans="1:2" s="2" customFormat="1" ht="14.25">
      <c r="A132" s="30"/>
      <c r="B132" s="30"/>
    </row>
    <row r="133" spans="1:2" s="2" customFormat="1" ht="14.25">
      <c r="A133" s="30"/>
      <c r="B133" s="30"/>
    </row>
    <row r="134" spans="1:2" s="2" customFormat="1" ht="14.25">
      <c r="A134" s="30"/>
      <c r="B134" s="30"/>
    </row>
    <row r="135" spans="1:2" s="2" customFormat="1" ht="15">
      <c r="A135" s="29"/>
      <c r="B135" s="29"/>
    </row>
    <row r="136" spans="1:2" s="2" customFormat="1" ht="15">
      <c r="A136" s="29"/>
      <c r="B136" s="29"/>
    </row>
    <row r="137" spans="1:2" s="2" customFormat="1" ht="15">
      <c r="A137" s="29"/>
      <c r="B137" s="29"/>
    </row>
    <row r="138" spans="1:2" s="2" customFormat="1" ht="15">
      <c r="A138" s="31"/>
      <c r="B138" s="31"/>
    </row>
    <row r="139" spans="1:2" s="2" customFormat="1" ht="15">
      <c r="A139" s="29"/>
      <c r="B139" s="29"/>
    </row>
    <row r="140" spans="1:2" s="2" customFormat="1" ht="14.25">
      <c r="A140" s="40"/>
      <c r="B140" s="40"/>
    </row>
    <row r="141" spans="1:2" s="2" customFormat="1" ht="15">
      <c r="A141" s="1"/>
      <c r="B141" s="1"/>
    </row>
    <row r="142" spans="1:2" s="2" customFormat="1" ht="14.25">
      <c r="A142" s="40"/>
      <c r="B142" s="40"/>
    </row>
    <row r="143" spans="1:2" s="2" customFormat="1" ht="15">
      <c r="A143" s="29"/>
      <c r="B143" s="29"/>
    </row>
    <row r="144" spans="1:2" s="2" customFormat="1" ht="15">
      <c r="A144" s="29"/>
      <c r="B144" s="29"/>
    </row>
    <row r="145" spans="1:2" s="2" customFormat="1" ht="15">
      <c r="A145" s="29"/>
      <c r="B145" s="29"/>
    </row>
    <row r="146" spans="1:2" s="2" customFormat="1" ht="15">
      <c r="A146" s="29"/>
      <c r="B146" s="29"/>
    </row>
    <row r="147" spans="1:2" s="2" customFormat="1" ht="15">
      <c r="A147" s="29"/>
      <c r="B147" s="29"/>
    </row>
    <row r="148" spans="1:2" s="2" customFormat="1" ht="15">
      <c r="A148" s="29"/>
      <c r="B148" s="29"/>
    </row>
    <row r="149" spans="1:2" s="2" customFormat="1" ht="15">
      <c r="A149" s="29"/>
      <c r="B149" s="29"/>
    </row>
    <row r="150" spans="1:2" s="2" customFormat="1" ht="15">
      <c r="A150" s="29"/>
      <c r="B150" s="29"/>
    </row>
    <row r="151" spans="1:2" s="2" customFormat="1" ht="15">
      <c r="A151" s="29"/>
      <c r="B151" s="29"/>
    </row>
    <row r="152" spans="1:2" s="2" customFormat="1" ht="15">
      <c r="A152" s="29"/>
      <c r="B152" s="29"/>
    </row>
    <row r="153" spans="1:2" s="2" customFormat="1" ht="15">
      <c r="A153" s="29"/>
      <c r="B153" s="29"/>
    </row>
    <row r="154" spans="1:2" s="2" customFormat="1" ht="15">
      <c r="A154" s="29"/>
      <c r="B154" s="29"/>
    </row>
    <row r="155" spans="1:2" s="2" customFormat="1" ht="15">
      <c r="A155" s="29"/>
      <c r="B155" s="29"/>
    </row>
    <row r="156" spans="1:2" s="2" customFormat="1" ht="15">
      <c r="A156" s="29"/>
      <c r="B156" s="29"/>
    </row>
    <row r="157" spans="1:2" s="2" customFormat="1" ht="15">
      <c r="A157" s="29"/>
      <c r="B157" s="29"/>
    </row>
    <row r="158" spans="1:2" s="2" customFormat="1" ht="15">
      <c r="A158" s="29"/>
      <c r="B158" s="29"/>
    </row>
    <row r="159" spans="1:2" s="2" customFormat="1" ht="15">
      <c r="A159" s="29"/>
      <c r="B159" s="29"/>
    </row>
    <row r="160" spans="1:2" s="2" customFormat="1" ht="15">
      <c r="A160" s="29"/>
      <c r="B160" s="29"/>
    </row>
    <row r="161" spans="1:2" s="2" customFormat="1" ht="15">
      <c r="A161" s="29"/>
      <c r="B161" s="29"/>
    </row>
    <row r="162" spans="1:2" s="2" customFormat="1" ht="15">
      <c r="A162" s="29"/>
      <c r="B162" s="29"/>
    </row>
    <row r="163" spans="1:2" s="2" customFormat="1" ht="15">
      <c r="A163" s="29"/>
      <c r="B163" s="29"/>
    </row>
    <row r="164" spans="1:2" s="2" customFormat="1" ht="15">
      <c r="A164" s="29"/>
      <c r="B164" s="29"/>
    </row>
    <row r="165" spans="1:2" s="2" customFormat="1" ht="15">
      <c r="A165" s="29"/>
      <c r="B165" s="29"/>
    </row>
    <row r="166" spans="1:2" s="2" customFormat="1" ht="15">
      <c r="A166" s="1"/>
      <c r="B166" s="1"/>
    </row>
    <row r="167" spans="1:2" s="2" customFormat="1" ht="14.25">
      <c r="A167" s="40"/>
      <c r="B167" s="40"/>
    </row>
    <row r="168" spans="1:2" s="2" customFormat="1" ht="15">
      <c r="A168" s="32"/>
      <c r="B168" s="32"/>
    </row>
    <row r="169" spans="1:2" s="2" customFormat="1" ht="15">
      <c r="A169" s="32"/>
      <c r="B169" s="32"/>
    </row>
    <row r="170" spans="1:2" s="2" customFormat="1" ht="15">
      <c r="A170" s="32"/>
      <c r="B170" s="32"/>
    </row>
    <row r="171" s="2" customFormat="1" ht="14.25">
      <c r="A171" s="40"/>
    </row>
    <row r="172" s="2" customFormat="1" ht="14.25">
      <c r="A172" s="40"/>
    </row>
    <row r="173" spans="1:2" s="2" customFormat="1" ht="15">
      <c r="A173" s="32"/>
      <c r="B173" s="32"/>
    </row>
    <row r="174" spans="1:2" s="2" customFormat="1" ht="15">
      <c r="A174" s="32"/>
      <c r="B174" s="32"/>
    </row>
    <row r="175" spans="1:2" s="2" customFormat="1" ht="15">
      <c r="A175" s="32"/>
      <c r="B175" s="32"/>
    </row>
    <row r="176" spans="1:2" s="2" customFormat="1" ht="15">
      <c r="A176" s="32"/>
      <c r="B176" s="32"/>
    </row>
    <row r="177" spans="1:2" s="2" customFormat="1" ht="15">
      <c r="A177" s="32"/>
      <c r="B177" s="32"/>
    </row>
    <row r="178" s="2" customFormat="1" ht="14.25">
      <c r="A178" s="40"/>
    </row>
    <row r="179" s="2" customFormat="1" ht="14.25">
      <c r="A179" s="40"/>
    </row>
    <row r="180" spans="1:2" s="2" customFormat="1" ht="15">
      <c r="A180" s="1"/>
      <c r="B180" s="1"/>
    </row>
    <row r="181" spans="1:2" s="2" customFormat="1" ht="15">
      <c r="A181" s="1"/>
      <c r="B181" s="1"/>
    </row>
    <row r="182" spans="1:2" s="2" customFormat="1" ht="15">
      <c r="A182" s="1"/>
      <c r="B182" s="1"/>
    </row>
    <row r="183" spans="1:2" s="2" customFormat="1" ht="15">
      <c r="A183" s="1"/>
      <c r="B183" s="1"/>
    </row>
    <row r="184" spans="1:2" s="2" customFormat="1" ht="15">
      <c r="A184" s="1"/>
      <c r="B184" s="1"/>
    </row>
    <row r="185" spans="1:2" s="2" customFormat="1" ht="15">
      <c r="A185" s="1"/>
      <c r="B185" s="1"/>
    </row>
    <row r="186" spans="1:2" s="2" customFormat="1" ht="15">
      <c r="A186" s="1"/>
      <c r="B186" s="1"/>
    </row>
    <row r="187" spans="1:2" s="2" customFormat="1" ht="15">
      <c r="A187" s="1"/>
      <c r="B187" s="1"/>
    </row>
    <row r="188" spans="1:2" s="2" customFormat="1" ht="15">
      <c r="A188" s="1"/>
      <c r="B188" s="1"/>
    </row>
    <row r="189" spans="1:2" s="2" customFormat="1" ht="15">
      <c r="A189" s="1"/>
      <c r="B189" s="1"/>
    </row>
    <row r="190" spans="1:2" s="2" customFormat="1" ht="15">
      <c r="A190" s="1"/>
      <c r="B190" s="1"/>
    </row>
    <row r="191" spans="1:2" s="2" customFormat="1" ht="15">
      <c r="A191" s="1"/>
      <c r="B191" s="1"/>
    </row>
    <row r="192" spans="1:2" s="2" customFormat="1" ht="15">
      <c r="A192" s="1"/>
      <c r="B192" s="1"/>
    </row>
    <row r="193" spans="1:2" s="2" customFormat="1" ht="15">
      <c r="A193" s="1"/>
      <c r="B193" s="1"/>
    </row>
    <row r="194" spans="1:2" s="2" customFormat="1" ht="15">
      <c r="A194" s="1"/>
      <c r="B194" s="1"/>
    </row>
    <row r="195" spans="1:2" s="2" customFormat="1" ht="15">
      <c r="A195" s="1"/>
      <c r="B195" s="1"/>
    </row>
    <row r="196" spans="1:2" s="2" customFormat="1" ht="15">
      <c r="A196" s="1"/>
      <c r="B196" s="1"/>
    </row>
    <row r="197" spans="1:2" s="2" customFormat="1" ht="15.75">
      <c r="A197" s="33"/>
      <c r="B197" s="33"/>
    </row>
    <row r="198" spans="1:2" s="2" customFormat="1" ht="15">
      <c r="A198" s="1"/>
      <c r="B198" s="1"/>
    </row>
    <row r="199" spans="1:2" s="2" customFormat="1" ht="15">
      <c r="A199" s="1"/>
      <c r="B199" s="1"/>
    </row>
    <row r="200" spans="1:2" s="2" customFormat="1" ht="15">
      <c r="A200" s="1"/>
      <c r="B200" s="1"/>
    </row>
    <row r="201" spans="1:2" s="2" customFormat="1" ht="15">
      <c r="A201" s="1"/>
      <c r="B201" s="1"/>
    </row>
    <row r="202" spans="1:2" s="2" customFormat="1" ht="15">
      <c r="A202" s="1"/>
      <c r="B202" s="1"/>
    </row>
    <row r="203" spans="1:2" s="2" customFormat="1" ht="15">
      <c r="A203" s="1"/>
      <c r="B203" s="1"/>
    </row>
    <row r="204" spans="1:2" s="2" customFormat="1" ht="15">
      <c r="A204" s="1"/>
      <c r="B204" s="1"/>
    </row>
    <row r="205" spans="1:2" s="2" customFormat="1" ht="15">
      <c r="A205" s="1"/>
      <c r="B205" s="1"/>
    </row>
    <row r="206" spans="1:2" s="2" customFormat="1" ht="15">
      <c r="A206" s="1"/>
      <c r="B206" s="1"/>
    </row>
    <row r="207" spans="1:2" s="2" customFormat="1" ht="15">
      <c r="A207" s="1"/>
      <c r="B207" s="1"/>
    </row>
    <row r="208" spans="1:2" s="2" customFormat="1" ht="15">
      <c r="A208" s="1"/>
      <c r="B208" s="1"/>
    </row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pans="1:256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56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ht="15"/>
    <row r="416" ht="15"/>
    <row r="417" ht="15"/>
    <row r="418" ht="15"/>
    <row r="419" ht="15"/>
    <row r="420" ht="15"/>
    <row r="421" ht="15"/>
    <row r="422" spans="1:2" ht="15">
      <c r="A422" s="2"/>
      <c r="B422" s="2"/>
    </row>
  </sheetData>
  <sheetProtection/>
  <mergeCells count="34">
    <mergeCell ref="A142:B142"/>
    <mergeCell ref="A167:B167"/>
    <mergeCell ref="A171:A172"/>
    <mergeCell ref="A178:A179"/>
    <mergeCell ref="A40:J40"/>
    <mergeCell ref="A52:E52"/>
    <mergeCell ref="A54:E54"/>
    <mergeCell ref="A118:A119"/>
    <mergeCell ref="A120:B120"/>
    <mergeCell ref="A140:B140"/>
    <mergeCell ref="A30:J30"/>
    <mergeCell ref="A32:J32"/>
    <mergeCell ref="A34:J34"/>
    <mergeCell ref="A36:J36"/>
    <mergeCell ref="A38:J38"/>
    <mergeCell ref="A39:B39"/>
    <mergeCell ref="A18:J18"/>
    <mergeCell ref="A20:J20"/>
    <mergeCell ref="A22:J22"/>
    <mergeCell ref="A24:J24"/>
    <mergeCell ref="A26:J26"/>
    <mergeCell ref="A28:J28"/>
    <mergeCell ref="A6:J6"/>
    <mergeCell ref="A8:J8"/>
    <mergeCell ref="A10:J10"/>
    <mergeCell ref="A12:J12"/>
    <mergeCell ref="A14:J14"/>
    <mergeCell ref="A16:J16"/>
    <mergeCell ref="A2:J2"/>
    <mergeCell ref="A4:A5"/>
    <mergeCell ref="B4:B5"/>
    <mergeCell ref="C4:E4"/>
    <mergeCell ref="F4:I4"/>
    <mergeCell ref="J4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09765625" style="41" customWidth="1"/>
    <col min="2" max="2" width="60.59765625" style="42" customWidth="1"/>
    <col min="3" max="3" width="23.8984375" style="88" hidden="1" customWidth="1"/>
    <col min="4" max="4" width="18.8984375" style="88" customWidth="1"/>
    <col min="5" max="6" width="18.8984375" style="87" customWidth="1"/>
    <col min="7" max="9" width="16.59765625" style="87" customWidth="1"/>
    <col min="10" max="10" width="16.59765625" style="88" customWidth="1"/>
    <col min="11" max="11" width="16.69921875" style="87" customWidth="1"/>
    <col min="12" max="209" width="8.5" style="87" customWidth="1"/>
    <col min="210" max="210" width="25.8984375" style="87" customWidth="1"/>
    <col min="211" max="211" width="67.19921875" style="87" customWidth="1"/>
    <col min="212" max="212" width="18.19921875" style="87" customWidth="1"/>
    <col min="213" max="214" width="17.8984375" style="87" customWidth="1"/>
    <col min="215" max="215" width="17.3984375" style="87" customWidth="1"/>
    <col min="216" max="216" width="10.69921875" style="87" hidden="1" customWidth="1"/>
    <col min="217" max="218" width="14.19921875" style="87" customWidth="1"/>
    <col min="219" max="219" width="19.19921875" style="87" customWidth="1"/>
    <col min="220" max="220" width="20.5" style="87" customWidth="1"/>
    <col min="221" max="221" width="17.09765625" style="87" customWidth="1"/>
    <col min="222" max="222" width="18.09765625" style="87" customWidth="1"/>
    <col min="223" max="223" width="14.69921875" style="87" customWidth="1"/>
    <col min="224" max="224" width="21.19921875" style="87" customWidth="1"/>
    <col min="225" max="225" width="14.8984375" style="87" customWidth="1"/>
    <col min="226" max="16384" width="8.5" style="87" customWidth="1"/>
  </cols>
  <sheetData>
    <row r="1" spans="3:256" ht="14.25">
      <c r="C1" s="2"/>
      <c r="D1" s="2"/>
      <c r="E1" s="43"/>
      <c r="F1" s="43"/>
      <c r="G1" s="43"/>
      <c r="H1" s="43"/>
      <c r="I1" s="43"/>
      <c r="J1" s="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45" customFormat="1" ht="67.5" customHeight="1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45" customFormat="1" ht="20.25">
      <c r="A3" s="3"/>
      <c r="B3" s="46"/>
      <c r="D3" s="47"/>
      <c r="E3" s="44"/>
      <c r="F3" s="44"/>
      <c r="G3" s="44"/>
      <c r="H3" s="44"/>
      <c r="I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51" customHeight="1">
      <c r="A4" s="48"/>
      <c r="B4" s="49" t="s">
        <v>62</v>
      </c>
      <c r="C4" s="50" t="s">
        <v>63</v>
      </c>
      <c r="D4" s="161" t="s">
        <v>64</v>
      </c>
      <c r="E4" s="161"/>
      <c r="F4" s="161"/>
      <c r="G4" s="37" t="s">
        <v>3</v>
      </c>
      <c r="H4" s="37"/>
      <c r="I4" s="37"/>
      <c r="J4" s="37"/>
      <c r="K4" s="37" t="s">
        <v>4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ht="37.5">
      <c r="A5" s="51"/>
      <c r="B5" s="52"/>
      <c r="C5" s="53"/>
      <c r="D5" s="54">
        <v>2023</v>
      </c>
      <c r="E5" s="55">
        <v>2024</v>
      </c>
      <c r="F5" s="55">
        <v>2025</v>
      </c>
      <c r="G5" s="6" t="s">
        <v>5</v>
      </c>
      <c r="H5" s="6" t="s">
        <v>6</v>
      </c>
      <c r="I5" s="6" t="s">
        <v>7</v>
      </c>
      <c r="J5" s="6" t="s">
        <v>8</v>
      </c>
      <c r="K5" s="37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57" customFormat="1" ht="13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57" customFormat="1" ht="31.5" customHeight="1">
      <c r="A7" s="58"/>
      <c r="B7" s="59" t="s">
        <v>65</v>
      </c>
      <c r="C7" s="60"/>
      <c r="D7" s="61">
        <f aca="true" t="shared" si="0" ref="D7:J7">D8+D9+D10+D11+D12+D13+D14</f>
        <v>4840.3</v>
      </c>
      <c r="E7" s="61">
        <f t="shared" si="0"/>
        <v>5297.5</v>
      </c>
      <c r="F7" s="62">
        <f t="shared" si="0"/>
        <v>5434</v>
      </c>
      <c r="G7" s="63">
        <f t="shared" si="0"/>
        <v>112.7</v>
      </c>
      <c r="H7" s="63">
        <f t="shared" si="0"/>
        <v>131.747</v>
      </c>
      <c r="I7" s="63">
        <f t="shared" si="0"/>
        <v>302.71000000000004</v>
      </c>
      <c r="J7" s="63">
        <f t="shared" si="0"/>
        <v>547.157</v>
      </c>
      <c r="K7" s="64">
        <f aca="true" t="shared" si="1" ref="K7:K14">J7/D7</f>
        <v>0.11304196020907796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s="57" customFormat="1" ht="36">
      <c r="A8" s="65" t="s">
        <v>66</v>
      </c>
      <c r="B8" s="66" t="s">
        <v>67</v>
      </c>
      <c r="C8" s="5"/>
      <c r="D8" s="67">
        <v>1735.1</v>
      </c>
      <c r="E8" s="67">
        <v>1817.5</v>
      </c>
      <c r="F8" s="68">
        <v>1904</v>
      </c>
      <c r="G8" s="69">
        <v>112.7</v>
      </c>
      <c r="H8" s="69">
        <v>131.747</v>
      </c>
      <c r="I8" s="69">
        <v>114.46</v>
      </c>
      <c r="J8" s="70">
        <f aca="true" t="shared" si="2" ref="J8:J14">SUM(G8:I8)</f>
        <v>358.907</v>
      </c>
      <c r="K8" s="71">
        <f t="shared" si="1"/>
        <v>0.2068509019653046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57" customFormat="1" ht="54">
      <c r="A9" s="65" t="s">
        <v>68</v>
      </c>
      <c r="B9" s="66" t="s">
        <v>69</v>
      </c>
      <c r="C9" s="5"/>
      <c r="D9" s="67">
        <v>930</v>
      </c>
      <c r="E9" s="67">
        <v>1050</v>
      </c>
      <c r="F9" s="68">
        <v>1100</v>
      </c>
      <c r="G9" s="69"/>
      <c r="H9" s="69"/>
      <c r="I9" s="69">
        <v>52.1</v>
      </c>
      <c r="J9" s="70">
        <f t="shared" si="2"/>
        <v>52.1</v>
      </c>
      <c r="K9" s="71">
        <f t="shared" si="1"/>
        <v>0.05602150537634409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57" customFormat="1" ht="54">
      <c r="A10" s="65" t="s">
        <v>68</v>
      </c>
      <c r="B10" s="66" t="s">
        <v>70</v>
      </c>
      <c r="C10" s="5"/>
      <c r="D10" s="67">
        <v>300</v>
      </c>
      <c r="E10" s="67">
        <v>350</v>
      </c>
      <c r="F10" s="68">
        <v>350</v>
      </c>
      <c r="G10" s="69"/>
      <c r="H10" s="69"/>
      <c r="I10" s="69"/>
      <c r="J10" s="70">
        <f t="shared" si="2"/>
        <v>0</v>
      </c>
      <c r="K10" s="71">
        <f t="shared" si="1"/>
        <v>0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11" s="57" customFormat="1" ht="36">
      <c r="A11" s="65" t="s">
        <v>71</v>
      </c>
      <c r="B11" s="66" t="s">
        <v>72</v>
      </c>
      <c r="C11" s="5"/>
      <c r="D11" s="68">
        <v>170</v>
      </c>
      <c r="E11" s="68">
        <v>180</v>
      </c>
      <c r="F11" s="68">
        <v>180</v>
      </c>
      <c r="G11" s="70">
        <v>0</v>
      </c>
      <c r="H11" s="70">
        <v>0</v>
      </c>
      <c r="I11" s="70">
        <v>0</v>
      </c>
      <c r="J11" s="70">
        <f t="shared" si="2"/>
        <v>0</v>
      </c>
      <c r="K11" s="71">
        <f t="shared" si="1"/>
        <v>0</v>
      </c>
    </row>
    <row r="12" spans="1:256" s="57" customFormat="1" ht="36">
      <c r="A12" s="65" t="s">
        <v>71</v>
      </c>
      <c r="B12" s="66" t="s">
        <v>73</v>
      </c>
      <c r="C12" s="5">
        <v>555200</v>
      </c>
      <c r="D12" s="67">
        <v>955.2</v>
      </c>
      <c r="E12" s="67">
        <v>1000</v>
      </c>
      <c r="F12" s="68">
        <v>1000</v>
      </c>
      <c r="G12" s="69">
        <v>0</v>
      </c>
      <c r="H12" s="69">
        <v>0</v>
      </c>
      <c r="I12" s="69">
        <v>0.62</v>
      </c>
      <c r="J12" s="70">
        <f t="shared" si="2"/>
        <v>0.62</v>
      </c>
      <c r="K12" s="71">
        <f t="shared" si="1"/>
        <v>0.0006490787269681741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57" customFormat="1" ht="36">
      <c r="A13" s="65" t="s">
        <v>74</v>
      </c>
      <c r="B13" s="66" t="s">
        <v>75</v>
      </c>
      <c r="C13" s="5">
        <v>100000</v>
      </c>
      <c r="D13" s="67">
        <v>300</v>
      </c>
      <c r="E13" s="67">
        <v>400</v>
      </c>
      <c r="F13" s="68">
        <v>400</v>
      </c>
      <c r="G13" s="69">
        <v>0</v>
      </c>
      <c r="H13" s="69">
        <v>0</v>
      </c>
      <c r="I13" s="69">
        <v>0</v>
      </c>
      <c r="J13" s="70">
        <f t="shared" si="2"/>
        <v>0</v>
      </c>
      <c r="K13" s="71">
        <f t="shared" si="1"/>
        <v>0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57" customFormat="1" ht="36">
      <c r="A14" s="65" t="s">
        <v>76</v>
      </c>
      <c r="B14" s="66" t="s">
        <v>77</v>
      </c>
      <c r="C14" s="5"/>
      <c r="D14" s="67">
        <v>450</v>
      </c>
      <c r="E14" s="67">
        <v>500</v>
      </c>
      <c r="F14" s="68">
        <v>500</v>
      </c>
      <c r="G14" s="69">
        <v>0</v>
      </c>
      <c r="H14" s="69">
        <v>0</v>
      </c>
      <c r="I14" s="69">
        <v>135.53</v>
      </c>
      <c r="J14" s="70">
        <f t="shared" si="2"/>
        <v>135.53</v>
      </c>
      <c r="K14" s="71">
        <f t="shared" si="1"/>
        <v>0.30117777777777777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57" customFormat="1" ht="13.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75" customFormat="1" ht="72">
      <c r="A16" s="58" t="s">
        <v>78</v>
      </c>
      <c r="B16" s="59" t="s">
        <v>79</v>
      </c>
      <c r="C16" s="72">
        <v>85000</v>
      </c>
      <c r="D16" s="62">
        <f aca="true" t="shared" si="3" ref="D16:J16">D17+D18+D19</f>
        <v>86</v>
      </c>
      <c r="E16" s="62">
        <f t="shared" si="3"/>
        <v>86</v>
      </c>
      <c r="F16" s="73">
        <f t="shared" si="3"/>
        <v>86</v>
      </c>
      <c r="G16" s="63">
        <f t="shared" si="3"/>
        <v>0</v>
      </c>
      <c r="H16" s="63">
        <f t="shared" si="3"/>
        <v>0</v>
      </c>
      <c r="I16" s="63">
        <f t="shared" si="3"/>
        <v>4.5</v>
      </c>
      <c r="J16" s="63">
        <f t="shared" si="3"/>
        <v>4.5</v>
      </c>
      <c r="K16" s="64">
        <f>J16/D16</f>
        <v>0.05232558139534884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83" customFormat="1" ht="34.5" customHeight="1">
      <c r="A17" s="76"/>
      <c r="B17" s="66" t="s">
        <v>80</v>
      </c>
      <c r="C17" s="77">
        <v>45000</v>
      </c>
      <c r="D17" s="78">
        <v>45</v>
      </c>
      <c r="E17" s="78">
        <v>45</v>
      </c>
      <c r="F17" s="78">
        <v>45</v>
      </c>
      <c r="G17" s="79">
        <v>0</v>
      </c>
      <c r="H17" s="79">
        <v>0</v>
      </c>
      <c r="I17" s="79">
        <v>4.5</v>
      </c>
      <c r="J17" s="80">
        <f>SUM(G17:I17)</f>
        <v>4.5</v>
      </c>
      <c r="K17" s="81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83" customFormat="1" ht="36">
      <c r="A18" s="84"/>
      <c r="B18" s="85" t="s">
        <v>81</v>
      </c>
      <c r="C18" s="86">
        <v>40000</v>
      </c>
      <c r="D18" s="78">
        <v>40</v>
      </c>
      <c r="E18" s="78">
        <v>40</v>
      </c>
      <c r="F18" s="78">
        <v>40</v>
      </c>
      <c r="G18" s="79">
        <v>0</v>
      </c>
      <c r="H18" s="79">
        <v>0</v>
      </c>
      <c r="I18" s="79">
        <v>0</v>
      </c>
      <c r="J18" s="80">
        <f>SUM(G18:I18)</f>
        <v>0</v>
      </c>
      <c r="K18" s="81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83" customFormat="1" ht="18.75" customHeight="1">
      <c r="A19" s="76"/>
      <c r="B19" s="66" t="s">
        <v>82</v>
      </c>
      <c r="C19" s="77"/>
      <c r="D19" s="78">
        <v>1</v>
      </c>
      <c r="E19" s="78">
        <v>1</v>
      </c>
      <c r="F19" s="78">
        <v>1</v>
      </c>
      <c r="G19" s="79">
        <v>0</v>
      </c>
      <c r="H19" s="79">
        <v>0</v>
      </c>
      <c r="I19" s="79">
        <v>0</v>
      </c>
      <c r="J19" s="80">
        <f>SUM(G19:I19)</f>
        <v>0</v>
      </c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88" customFormat="1" ht="14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s="93" customFormat="1" ht="54">
      <c r="A21" s="65" t="s">
        <v>83</v>
      </c>
      <c r="B21" s="89" t="s">
        <v>84</v>
      </c>
      <c r="C21" s="90">
        <v>970000</v>
      </c>
      <c r="D21" s="91">
        <v>1073</v>
      </c>
      <c r="E21" s="91">
        <v>1126</v>
      </c>
      <c r="F21" s="73">
        <v>1182</v>
      </c>
      <c r="G21" s="63">
        <v>20.212</v>
      </c>
      <c r="H21" s="63">
        <v>129.428</v>
      </c>
      <c r="I21" s="63">
        <v>132.749</v>
      </c>
      <c r="J21" s="63">
        <f>SUM(G21:I21)</f>
        <v>282.389</v>
      </c>
      <c r="K21" s="64">
        <f>J21/D21</f>
        <v>0.2631770736253495</v>
      </c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s="2" customFormat="1" ht="14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93" customFormat="1" ht="90">
      <c r="A23" s="94" t="s">
        <v>85</v>
      </c>
      <c r="B23" s="95" t="s">
        <v>86</v>
      </c>
      <c r="C23" s="96">
        <v>18208100</v>
      </c>
      <c r="D23" s="97">
        <v>23315.4</v>
      </c>
      <c r="E23" s="97">
        <v>24249</v>
      </c>
      <c r="F23" s="98">
        <v>25086</v>
      </c>
      <c r="G23" s="63">
        <v>493.842</v>
      </c>
      <c r="H23" s="63">
        <v>1493.277</v>
      </c>
      <c r="I23" s="63">
        <v>1677.134</v>
      </c>
      <c r="J23" s="63">
        <f>SUM(G23:I23)</f>
        <v>3664.253</v>
      </c>
      <c r="K23" s="64">
        <f>J23/D23</f>
        <v>0.1571602031275466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s="88" customFormat="1" ht="14.2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256" s="93" customFormat="1" ht="54">
      <c r="A25" s="65" t="s">
        <v>87</v>
      </c>
      <c r="B25" s="89" t="s">
        <v>88</v>
      </c>
      <c r="C25" s="99">
        <v>200000</v>
      </c>
      <c r="D25" s="91">
        <v>300</v>
      </c>
      <c r="E25" s="91">
        <v>400</v>
      </c>
      <c r="F25" s="73">
        <v>400</v>
      </c>
      <c r="G25" s="63"/>
      <c r="H25" s="63">
        <v>75</v>
      </c>
      <c r="I25" s="63">
        <v>35</v>
      </c>
      <c r="J25" s="63">
        <f>SUM(G25:I25)</f>
        <v>110</v>
      </c>
      <c r="K25" s="64">
        <f>J25/D25</f>
        <v>0.36666666666666664</v>
      </c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s="88" customFormat="1" ht="14.2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s="93" customFormat="1" ht="20.25">
      <c r="A27" s="65" t="s">
        <v>89</v>
      </c>
      <c r="B27" s="89" t="s">
        <v>90</v>
      </c>
      <c r="C27" s="100">
        <v>0</v>
      </c>
      <c r="D27" s="91">
        <f>D28+D29+D30+D31+D32+D33</f>
        <v>3065.5</v>
      </c>
      <c r="E27" s="91">
        <f>E28+E29+E30+E31+E33</f>
        <v>2533.5</v>
      </c>
      <c r="F27" s="91">
        <f>F28+F29+F30+F31+F33</f>
        <v>2533.5</v>
      </c>
      <c r="G27" s="63">
        <f>G28+G29+G30+G31+G33</f>
        <v>148.09</v>
      </c>
      <c r="H27" s="63">
        <f>SUM(H28:H33)</f>
        <v>423.55899999999997</v>
      </c>
      <c r="I27" s="63">
        <f>SUM(I28:I33)</f>
        <v>128.623</v>
      </c>
      <c r="J27" s="63">
        <f>SUM(J28:J33)</f>
        <v>700.272</v>
      </c>
      <c r="K27" s="64">
        <f>J27/D27</f>
        <v>0.22843647039634646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s="106" customFormat="1" ht="36">
      <c r="A28" s="101"/>
      <c r="B28" s="66" t="s">
        <v>91</v>
      </c>
      <c r="C28" s="102"/>
      <c r="D28" s="103">
        <v>1480</v>
      </c>
      <c r="E28" s="103">
        <v>1580</v>
      </c>
      <c r="F28" s="78">
        <v>1580</v>
      </c>
      <c r="G28" s="69">
        <v>0</v>
      </c>
      <c r="H28" s="69">
        <v>75.203</v>
      </c>
      <c r="I28" s="69">
        <v>9.186</v>
      </c>
      <c r="J28" s="70">
        <f aca="true" t="shared" si="4" ref="J28:J33">SUM(G28:I28)</f>
        <v>84.38900000000001</v>
      </c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106" customFormat="1" ht="18">
      <c r="A29" s="101"/>
      <c r="B29" s="66" t="s">
        <v>92</v>
      </c>
      <c r="C29" s="77">
        <v>50000</v>
      </c>
      <c r="D29" s="103">
        <v>58.5</v>
      </c>
      <c r="E29" s="103">
        <v>58.5</v>
      </c>
      <c r="F29" s="78">
        <v>58.5</v>
      </c>
      <c r="G29" s="69"/>
      <c r="H29" s="69"/>
      <c r="I29" s="69">
        <v>9</v>
      </c>
      <c r="J29" s="70">
        <f t="shared" si="4"/>
        <v>9</v>
      </c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106" customFormat="1" ht="18">
      <c r="A30" s="101"/>
      <c r="B30" s="66" t="s">
        <v>93</v>
      </c>
      <c r="C30" s="77">
        <v>100000</v>
      </c>
      <c r="D30" s="103">
        <v>180</v>
      </c>
      <c r="E30" s="103">
        <v>200</v>
      </c>
      <c r="F30" s="78">
        <v>200</v>
      </c>
      <c r="G30" s="69"/>
      <c r="H30" s="69">
        <v>10.99</v>
      </c>
      <c r="I30" s="69">
        <v>0</v>
      </c>
      <c r="J30" s="70">
        <f t="shared" si="4"/>
        <v>10.99</v>
      </c>
      <c r="K30" s="104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110" customFormat="1" ht="18">
      <c r="A31" s="107"/>
      <c r="B31" s="66" t="s">
        <v>94</v>
      </c>
      <c r="C31" s="102">
        <v>0</v>
      </c>
      <c r="D31" s="103">
        <v>954</v>
      </c>
      <c r="E31" s="103">
        <v>695</v>
      </c>
      <c r="F31" s="78">
        <v>695</v>
      </c>
      <c r="G31" s="69">
        <v>31</v>
      </c>
      <c r="H31" s="69">
        <v>64.366</v>
      </c>
      <c r="I31" s="69">
        <v>110.437</v>
      </c>
      <c r="J31" s="70">
        <f t="shared" si="4"/>
        <v>205.803</v>
      </c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 s="110" customFormat="1" ht="18">
      <c r="A32" s="107"/>
      <c r="B32" s="66" t="s">
        <v>95</v>
      </c>
      <c r="C32" s="102"/>
      <c r="D32" s="103">
        <v>273</v>
      </c>
      <c r="E32" s="103"/>
      <c r="F32" s="78"/>
      <c r="G32" s="69"/>
      <c r="H32" s="69">
        <v>273</v>
      </c>
      <c r="I32" s="69"/>
      <c r="J32" s="70">
        <f t="shared" si="4"/>
        <v>273</v>
      </c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 s="110" customFormat="1" ht="72">
      <c r="A33" s="107" t="s">
        <v>96</v>
      </c>
      <c r="B33" s="111" t="s">
        <v>97</v>
      </c>
      <c r="C33" s="102">
        <v>382745</v>
      </c>
      <c r="D33" s="112">
        <v>120</v>
      </c>
      <c r="E33" s="112">
        <v>0</v>
      </c>
      <c r="F33" s="113">
        <v>0</v>
      </c>
      <c r="G33" s="69">
        <v>117.09</v>
      </c>
      <c r="H33" s="69">
        <v>0</v>
      </c>
      <c r="I33" s="69"/>
      <c r="J33" s="70">
        <f t="shared" si="4"/>
        <v>117.09</v>
      </c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:256" s="88" customFormat="1" ht="14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s="93" customFormat="1" ht="36">
      <c r="A35" s="65" t="s">
        <v>98</v>
      </c>
      <c r="B35" s="89" t="s">
        <v>99</v>
      </c>
      <c r="C35" s="100">
        <v>0</v>
      </c>
      <c r="D35" s="91">
        <f>D36+D37</f>
        <v>1010</v>
      </c>
      <c r="E35" s="91">
        <f>E36+E37</f>
        <v>0</v>
      </c>
      <c r="F35" s="91">
        <f>F36+F37</f>
        <v>0</v>
      </c>
      <c r="G35" s="63">
        <f>SUM(G36:G39)</f>
        <v>0</v>
      </c>
      <c r="H35" s="63">
        <f>SUM(H36:H39)</f>
        <v>0</v>
      </c>
      <c r="I35" s="63">
        <f>SUM(I36:I39)</f>
        <v>0</v>
      </c>
      <c r="J35" s="63">
        <f>SUM(J36:J39)</f>
        <v>0</v>
      </c>
      <c r="K35" s="114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</row>
    <row r="36" spans="1:256" s="93" customFormat="1" ht="60.75">
      <c r="A36" s="65"/>
      <c r="B36" s="115" t="s">
        <v>100</v>
      </c>
      <c r="C36" s="116"/>
      <c r="D36" s="103">
        <v>25</v>
      </c>
      <c r="E36" s="103">
        <v>0</v>
      </c>
      <c r="F36" s="78">
        <v>0</v>
      </c>
      <c r="G36" s="69"/>
      <c r="H36" s="69"/>
      <c r="I36" s="69"/>
      <c r="J36" s="70">
        <f>SUM(G36:I36)</f>
        <v>0</v>
      </c>
      <c r="K36" s="114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</row>
    <row r="37" spans="1:256" s="93" customFormat="1" ht="36">
      <c r="A37" s="107"/>
      <c r="B37" s="66" t="s">
        <v>101</v>
      </c>
      <c r="C37" s="116"/>
      <c r="D37" s="103">
        <v>985</v>
      </c>
      <c r="E37" s="103">
        <v>0</v>
      </c>
      <c r="F37" s="78">
        <v>0</v>
      </c>
      <c r="G37" s="69"/>
      <c r="H37" s="69"/>
      <c r="I37" s="69"/>
      <c r="J37" s="70">
        <f>SUM(G37:I37)</f>
        <v>0</v>
      </c>
      <c r="K37" s="114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spans="1:256" s="106" customFormat="1" ht="18">
      <c r="A38" s="107"/>
      <c r="B38" s="66" t="s">
        <v>102</v>
      </c>
      <c r="C38" s="77"/>
      <c r="D38" s="117">
        <v>200</v>
      </c>
      <c r="E38" s="104"/>
      <c r="F38" s="118"/>
      <c r="G38" s="69"/>
      <c r="H38" s="69"/>
      <c r="I38" s="69"/>
      <c r="J38" s="70">
        <f>SUM(G38:I38)</f>
        <v>0</v>
      </c>
      <c r="K38" s="104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s="106" customFormat="1" ht="18">
      <c r="A39" s="107"/>
      <c r="B39" s="66" t="s">
        <v>103</v>
      </c>
      <c r="C39" s="77"/>
      <c r="D39" s="117">
        <v>50</v>
      </c>
      <c r="E39" s="104"/>
      <c r="F39" s="118"/>
      <c r="G39" s="69"/>
      <c r="H39" s="69"/>
      <c r="I39" s="69"/>
      <c r="J39" s="70">
        <f>SUM(G39:I39)</f>
        <v>0</v>
      </c>
      <c r="K39" s="104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s="106" customFormat="1" ht="18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s="106" customFormat="1" ht="54">
      <c r="A41" s="65" t="s">
        <v>104</v>
      </c>
      <c r="B41" s="89" t="s">
        <v>105</v>
      </c>
      <c r="C41" s="119"/>
      <c r="D41" s="91">
        <v>20</v>
      </c>
      <c r="E41" s="91"/>
      <c r="F41" s="73"/>
      <c r="G41" s="63">
        <v>0</v>
      </c>
      <c r="H41" s="63">
        <v>0</v>
      </c>
      <c r="I41" s="63">
        <v>0</v>
      </c>
      <c r="J41" s="63">
        <f>SUM(G41:I41)</f>
        <v>0</v>
      </c>
      <c r="K41" s="104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s="88" customFormat="1" ht="14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s="93" customFormat="1" ht="38.25">
      <c r="A43" s="65" t="s">
        <v>106</v>
      </c>
      <c r="B43" s="120" t="s">
        <v>107</v>
      </c>
      <c r="C43" s="100">
        <v>75000</v>
      </c>
      <c r="D43" s="91">
        <v>100</v>
      </c>
      <c r="E43" s="91">
        <v>100</v>
      </c>
      <c r="F43" s="73">
        <v>100</v>
      </c>
      <c r="G43" s="63">
        <v>0</v>
      </c>
      <c r="H43" s="63">
        <v>0</v>
      </c>
      <c r="I43" s="63">
        <v>0</v>
      </c>
      <c r="J43" s="63">
        <f>SUM(G43:I43)</f>
        <v>0</v>
      </c>
      <c r="K43" s="114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</row>
    <row r="44" spans="1:256" s="88" customFormat="1" ht="14.2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11" s="123" customFormat="1" ht="38.25">
      <c r="A45" s="65" t="s">
        <v>108</v>
      </c>
      <c r="B45" s="120" t="s">
        <v>109</v>
      </c>
      <c r="C45" s="121"/>
      <c r="D45" s="91">
        <v>1.5</v>
      </c>
      <c r="E45" s="91">
        <v>1.5</v>
      </c>
      <c r="F45" s="73">
        <v>1.6</v>
      </c>
      <c r="G45" s="63">
        <v>0</v>
      </c>
      <c r="H45" s="63">
        <v>0</v>
      </c>
      <c r="I45" s="63">
        <v>0</v>
      </c>
      <c r="J45" s="63">
        <f>SUM(G45:I45)</f>
        <v>0</v>
      </c>
      <c r="K45" s="122"/>
    </row>
    <row r="46" spans="1:256" s="88" customFormat="1" ht="14.25">
      <c r="A46" s="124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s="93" customFormat="1" ht="20.25">
      <c r="A47" s="65" t="s">
        <v>110</v>
      </c>
      <c r="B47" s="120" t="s">
        <v>111</v>
      </c>
      <c r="C47" s="100">
        <v>0</v>
      </c>
      <c r="D47" s="91">
        <f>SUM(D48:D54)</f>
        <v>48688.833</v>
      </c>
      <c r="E47" s="91">
        <f>E49+E50+E51+E52+E53+E54</f>
        <v>32537.02</v>
      </c>
      <c r="F47" s="91">
        <f>F49+F50+F51+F52+F53+F54</f>
        <v>34687.3</v>
      </c>
      <c r="G47" s="63">
        <f>SUM(G48:G54)</f>
        <v>5.36</v>
      </c>
      <c r="H47" s="63">
        <f>SUM(H48:H54)</f>
        <v>3398.174</v>
      </c>
      <c r="I47" s="63">
        <f>SUM(I48:I54)</f>
        <v>3554.643</v>
      </c>
      <c r="J47" s="63">
        <f>SUM(J48:J54)</f>
        <v>6958.177</v>
      </c>
      <c r="K47" s="64">
        <f>J47/D47</f>
        <v>0.14291114761366328</v>
      </c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</row>
    <row r="48" spans="1:256" s="93" customFormat="1" ht="40.5">
      <c r="A48" s="65"/>
      <c r="B48" s="115" t="s">
        <v>112</v>
      </c>
      <c r="C48" s="116"/>
      <c r="D48" s="103"/>
      <c r="E48" s="114"/>
      <c r="F48" s="125"/>
      <c r="G48" s="69"/>
      <c r="H48" s="69"/>
      <c r="I48" s="69"/>
      <c r="J48" s="70"/>
      <c r="K48" s="7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56" s="106" customFormat="1" ht="37.5">
      <c r="A49" s="107"/>
      <c r="B49" s="126" t="s">
        <v>113</v>
      </c>
      <c r="C49" s="77">
        <v>26150436</v>
      </c>
      <c r="D49" s="103">
        <v>29397</v>
      </c>
      <c r="E49" s="103">
        <v>32437.02</v>
      </c>
      <c r="F49" s="78">
        <v>34587.3</v>
      </c>
      <c r="G49" s="69"/>
      <c r="H49" s="69">
        <v>3398.174</v>
      </c>
      <c r="I49" s="69">
        <v>2850.943</v>
      </c>
      <c r="J49" s="70">
        <f aca="true" t="shared" si="5" ref="J49:J54">SUM(G49:I49)</f>
        <v>6249.117</v>
      </c>
      <c r="K49" s="71">
        <f>J49/D49</f>
        <v>0.21257669149913258</v>
      </c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s="106" customFormat="1" ht="72">
      <c r="A50" s="107"/>
      <c r="B50" s="66" t="s">
        <v>114</v>
      </c>
      <c r="C50" s="77"/>
      <c r="D50" s="103">
        <v>0</v>
      </c>
      <c r="E50" s="103">
        <v>0</v>
      </c>
      <c r="F50" s="78">
        <v>0</v>
      </c>
      <c r="G50" s="69"/>
      <c r="H50" s="69"/>
      <c r="I50" s="69">
        <v>0</v>
      </c>
      <c r="J50" s="70">
        <f t="shared" si="5"/>
        <v>0</v>
      </c>
      <c r="K50" s="71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s="106" customFormat="1" ht="36">
      <c r="A51" s="107"/>
      <c r="B51" s="66" t="s">
        <v>115</v>
      </c>
      <c r="C51" s="127"/>
      <c r="D51" s="103">
        <v>17063.677</v>
      </c>
      <c r="E51" s="104"/>
      <c r="F51" s="118"/>
      <c r="G51" s="69"/>
      <c r="H51" s="69"/>
      <c r="I51" s="69"/>
      <c r="J51" s="70">
        <f t="shared" si="5"/>
        <v>0</v>
      </c>
      <c r="K51" s="71">
        <f>J51/D51</f>
        <v>0</v>
      </c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s="106" customFormat="1" ht="36">
      <c r="A52" s="107"/>
      <c r="B52" s="66" t="s">
        <v>116</v>
      </c>
      <c r="C52" s="127"/>
      <c r="D52" s="103">
        <v>928.156</v>
      </c>
      <c r="E52" s="104"/>
      <c r="F52" s="118"/>
      <c r="G52" s="69"/>
      <c r="H52" s="69"/>
      <c r="I52" s="69"/>
      <c r="J52" s="70">
        <f t="shared" si="5"/>
        <v>0</v>
      </c>
      <c r="K52" s="71">
        <f>J52/D52</f>
        <v>0</v>
      </c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s="106" customFormat="1" ht="36">
      <c r="A53" s="107"/>
      <c r="B53" s="66" t="s">
        <v>117</v>
      </c>
      <c r="C53" s="127"/>
      <c r="D53" s="103">
        <v>1200</v>
      </c>
      <c r="E53" s="104"/>
      <c r="F53" s="118"/>
      <c r="G53" s="69"/>
      <c r="H53" s="69">
        <v>0</v>
      </c>
      <c r="I53" s="69">
        <v>703.7</v>
      </c>
      <c r="J53" s="70">
        <f t="shared" si="5"/>
        <v>703.7</v>
      </c>
      <c r="K53" s="71">
        <f>J53/D53</f>
        <v>0.5864166666666667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11" s="106" customFormat="1" ht="36">
      <c r="A54" s="107"/>
      <c r="B54" s="66" t="s">
        <v>118</v>
      </c>
      <c r="C54" s="67"/>
      <c r="D54" s="103">
        <v>100</v>
      </c>
      <c r="E54" s="103">
        <v>100</v>
      </c>
      <c r="F54" s="78">
        <v>100</v>
      </c>
      <c r="G54" s="69">
        <v>5.36</v>
      </c>
      <c r="H54" s="69">
        <v>0</v>
      </c>
      <c r="I54" s="69">
        <v>0</v>
      </c>
      <c r="J54" s="70">
        <f t="shared" si="5"/>
        <v>5.36</v>
      </c>
      <c r="K54" s="71">
        <f>J54/D54</f>
        <v>0.0536</v>
      </c>
    </row>
    <row r="55" spans="1:256" s="88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  <c r="IV55" s="87"/>
    </row>
    <row r="56" spans="1:256" s="93" customFormat="1" ht="60.75">
      <c r="A56" s="65" t="s">
        <v>119</v>
      </c>
      <c r="B56" s="120" t="s">
        <v>120</v>
      </c>
      <c r="C56" s="100">
        <v>0</v>
      </c>
      <c r="D56" s="91">
        <v>17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f>SUM(G56:I56)</f>
        <v>0</v>
      </c>
      <c r="K56" s="114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</row>
    <row r="57" spans="1:256" s="88" customFormat="1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  <c r="IV57" s="87"/>
    </row>
    <row r="58" spans="1:256" s="93" customFormat="1" ht="20.25">
      <c r="A58" s="65" t="s">
        <v>121</v>
      </c>
      <c r="B58" s="120" t="s">
        <v>122</v>
      </c>
      <c r="C58" s="100">
        <v>3811432</v>
      </c>
      <c r="D58" s="91">
        <f aca="true" t="shared" si="6" ref="D58:J58">D59+D60</f>
        <v>6160.6</v>
      </c>
      <c r="E58" s="91">
        <f t="shared" si="6"/>
        <v>7171.4</v>
      </c>
      <c r="F58" s="73">
        <f t="shared" si="6"/>
        <v>6456.42</v>
      </c>
      <c r="G58" s="73">
        <f t="shared" si="6"/>
        <v>0</v>
      </c>
      <c r="H58" s="73">
        <f t="shared" si="6"/>
        <v>260.678</v>
      </c>
      <c r="I58" s="73">
        <f t="shared" si="6"/>
        <v>359.942</v>
      </c>
      <c r="J58" s="73">
        <f t="shared" si="6"/>
        <v>620.62</v>
      </c>
      <c r="K58" s="114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</row>
    <row r="59" spans="1:11" s="109" customFormat="1" ht="90" customHeight="1">
      <c r="A59" s="107"/>
      <c r="B59" s="128" t="s">
        <v>123</v>
      </c>
      <c r="C59" s="129">
        <v>564200</v>
      </c>
      <c r="D59" s="103">
        <v>1033.6</v>
      </c>
      <c r="E59" s="103">
        <v>1021.4</v>
      </c>
      <c r="F59" s="78">
        <v>306.42</v>
      </c>
      <c r="G59" s="69"/>
      <c r="H59" s="69"/>
      <c r="I59" s="69"/>
      <c r="J59" s="70">
        <f>SUM(G59:I59)</f>
        <v>0</v>
      </c>
      <c r="K59" s="104"/>
    </row>
    <row r="60" spans="1:256" s="106" customFormat="1" ht="36">
      <c r="A60" s="107"/>
      <c r="B60" s="128" t="s">
        <v>124</v>
      </c>
      <c r="C60" s="77"/>
      <c r="D60" s="103">
        <f aca="true" t="shared" si="7" ref="D60:J60">D61+D62</f>
        <v>5127</v>
      </c>
      <c r="E60" s="103">
        <f t="shared" si="7"/>
        <v>6150</v>
      </c>
      <c r="F60" s="103">
        <f t="shared" si="7"/>
        <v>6150</v>
      </c>
      <c r="G60" s="103">
        <f t="shared" si="7"/>
        <v>0</v>
      </c>
      <c r="H60" s="103">
        <f t="shared" si="7"/>
        <v>260.678</v>
      </c>
      <c r="I60" s="103">
        <f t="shared" si="7"/>
        <v>359.942</v>
      </c>
      <c r="J60" s="103">
        <f t="shared" si="7"/>
        <v>620.62</v>
      </c>
      <c r="K60" s="104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</row>
    <row r="61" spans="1:256" s="106" customFormat="1" ht="18">
      <c r="A61" s="107"/>
      <c r="B61" s="128" t="s">
        <v>125</v>
      </c>
      <c r="C61" s="77"/>
      <c r="D61" s="103">
        <v>4127</v>
      </c>
      <c r="E61" s="103">
        <v>4650</v>
      </c>
      <c r="F61" s="78">
        <v>4650</v>
      </c>
      <c r="G61" s="69"/>
      <c r="H61" s="69">
        <v>260.678</v>
      </c>
      <c r="I61" s="69">
        <v>359.942</v>
      </c>
      <c r="J61" s="70">
        <f>SUM(G61:I61)</f>
        <v>620.62</v>
      </c>
      <c r="K61" s="104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05"/>
      <c r="IS61" s="105"/>
      <c r="IT61" s="105"/>
      <c r="IU61" s="105"/>
      <c r="IV61" s="105"/>
    </row>
    <row r="62" spans="1:256" s="106" customFormat="1" ht="18">
      <c r="A62" s="107"/>
      <c r="B62" s="128" t="s">
        <v>126</v>
      </c>
      <c r="C62" s="130"/>
      <c r="D62" s="103">
        <v>1000</v>
      </c>
      <c r="E62" s="103">
        <v>1500</v>
      </c>
      <c r="F62" s="78">
        <v>1500</v>
      </c>
      <c r="G62" s="69"/>
      <c r="H62" s="69"/>
      <c r="I62" s="69"/>
      <c r="J62" s="70">
        <f>SUM(G62:I62)</f>
        <v>0</v>
      </c>
      <c r="K62" s="104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</row>
    <row r="63" spans="1:256" s="131" customFormat="1" ht="18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05"/>
      <c r="IS63" s="105"/>
      <c r="IT63" s="105"/>
      <c r="IU63" s="105"/>
      <c r="IV63" s="105"/>
    </row>
    <row r="64" spans="1:256" s="106" customFormat="1" ht="20.25">
      <c r="A64" s="65" t="s">
        <v>127</v>
      </c>
      <c r="B64" s="120" t="s">
        <v>128</v>
      </c>
      <c r="C64" s="77">
        <v>800000</v>
      </c>
      <c r="D64" s="91">
        <f aca="true" t="shared" si="8" ref="D64:I64">D65+D77+D78+D79+D80</f>
        <v>266277.13300000003</v>
      </c>
      <c r="E64" s="91">
        <f t="shared" si="8"/>
        <v>1530</v>
      </c>
      <c r="F64" s="91">
        <f t="shared" si="8"/>
        <v>1530</v>
      </c>
      <c r="G64" s="91">
        <f t="shared" si="8"/>
        <v>1196</v>
      </c>
      <c r="H64" s="91">
        <f t="shared" si="8"/>
        <v>7.5</v>
      </c>
      <c r="I64" s="91">
        <f t="shared" si="8"/>
        <v>1023.45</v>
      </c>
      <c r="J64" s="91">
        <f>SUM(G64:I64)</f>
        <v>2226.95</v>
      </c>
      <c r="K64" s="64">
        <f>J64/D64</f>
        <v>0.008363279170502409</v>
      </c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05"/>
      <c r="IS64" s="105"/>
      <c r="IT64" s="105"/>
      <c r="IU64" s="105"/>
      <c r="IV64" s="105"/>
    </row>
    <row r="65" spans="1:256" s="106" customFormat="1" ht="72">
      <c r="A65" s="65"/>
      <c r="B65" s="111" t="s">
        <v>129</v>
      </c>
      <c r="C65" s="111"/>
      <c r="D65" s="103">
        <f aca="true" t="shared" si="9" ref="D65:J65">D67+D73+D74+D75+D76</f>
        <v>162497.133</v>
      </c>
      <c r="E65" s="103">
        <f t="shared" si="9"/>
        <v>1530</v>
      </c>
      <c r="F65" s="103">
        <f t="shared" si="9"/>
        <v>1530</v>
      </c>
      <c r="G65" s="103">
        <f t="shared" si="9"/>
        <v>1196</v>
      </c>
      <c r="H65" s="103">
        <f t="shared" si="9"/>
        <v>7.5</v>
      </c>
      <c r="I65" s="103">
        <f t="shared" si="9"/>
        <v>0</v>
      </c>
      <c r="J65" s="103">
        <f t="shared" si="9"/>
        <v>0</v>
      </c>
      <c r="K65" s="71">
        <f>J65/D65</f>
        <v>0</v>
      </c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  <c r="IU65" s="105"/>
      <c r="IV65" s="105"/>
    </row>
    <row r="66" spans="1:256" s="106" customFormat="1" ht="45">
      <c r="A66" s="65"/>
      <c r="B66" s="132" t="s">
        <v>130</v>
      </c>
      <c r="C66" s="111"/>
      <c r="D66" s="103"/>
      <c r="E66" s="104"/>
      <c r="F66" s="118"/>
      <c r="G66" s="69"/>
      <c r="H66" s="69"/>
      <c r="I66" s="69"/>
      <c r="J66" s="70"/>
      <c r="K66" s="71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  <c r="IU66" s="105"/>
      <c r="IV66" s="105"/>
    </row>
    <row r="67" spans="1:256" s="106" customFormat="1" ht="20.25">
      <c r="A67" s="65"/>
      <c r="B67" s="133" t="s">
        <v>131</v>
      </c>
      <c r="C67" s="134"/>
      <c r="D67" s="117">
        <f>SUM(D68:D71)</f>
        <v>158101.133</v>
      </c>
      <c r="E67" s="117">
        <v>1000</v>
      </c>
      <c r="F67" s="135">
        <v>1000</v>
      </c>
      <c r="G67" s="69"/>
      <c r="H67" s="69"/>
      <c r="I67" s="69"/>
      <c r="J67" s="70"/>
      <c r="K67" s="71">
        <f>J67/D67</f>
        <v>0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05"/>
      <c r="IS67" s="105"/>
      <c r="IT67" s="105"/>
      <c r="IU67" s="105"/>
      <c r="IV67" s="105"/>
    </row>
    <row r="68" spans="1:256" s="106" customFormat="1" ht="20.25">
      <c r="A68" s="65"/>
      <c r="B68" s="136" t="s">
        <v>132</v>
      </c>
      <c r="C68" s="134"/>
      <c r="D68" s="117">
        <v>1000</v>
      </c>
      <c r="E68" s="117"/>
      <c r="F68" s="135"/>
      <c r="G68" s="69"/>
      <c r="H68" s="69"/>
      <c r="I68" s="69"/>
      <c r="J68" s="70"/>
      <c r="K68" s="71">
        <f>J68/D68</f>
        <v>0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05"/>
      <c r="IS68" s="105"/>
      <c r="IT68" s="105"/>
      <c r="IU68" s="105"/>
      <c r="IV68" s="105"/>
    </row>
    <row r="69" spans="1:11" s="106" customFormat="1" ht="25.5">
      <c r="A69" s="65"/>
      <c r="B69" s="136" t="s">
        <v>133</v>
      </c>
      <c r="C69" s="137"/>
      <c r="D69" s="103">
        <v>123651.2</v>
      </c>
      <c r="E69" s="138"/>
      <c r="F69" s="139"/>
      <c r="G69" s="70"/>
      <c r="H69" s="70"/>
      <c r="I69" s="70"/>
      <c r="J69" s="70"/>
      <c r="K69" s="71">
        <f>J69/D69</f>
        <v>0</v>
      </c>
    </row>
    <row r="70" spans="1:11" s="106" customFormat="1" ht="25.5">
      <c r="A70" s="65"/>
      <c r="B70" s="136" t="s">
        <v>134</v>
      </c>
      <c r="C70" s="137"/>
      <c r="D70" s="103">
        <v>32533.2</v>
      </c>
      <c r="E70" s="138"/>
      <c r="F70" s="139"/>
      <c r="G70" s="70"/>
      <c r="H70" s="70"/>
      <c r="I70" s="70"/>
      <c r="J70" s="70"/>
      <c r="K70" s="71">
        <f>J70/D70</f>
        <v>0</v>
      </c>
    </row>
    <row r="71" spans="1:11" s="106" customFormat="1" ht="20.25">
      <c r="A71" s="65"/>
      <c r="B71" s="136" t="s">
        <v>135</v>
      </c>
      <c r="C71" s="137"/>
      <c r="D71" s="103">
        <v>916.733</v>
      </c>
      <c r="E71" s="138"/>
      <c r="F71" s="139"/>
      <c r="G71" s="70"/>
      <c r="H71" s="70"/>
      <c r="I71" s="70"/>
      <c r="J71" s="70"/>
      <c r="K71" s="71">
        <f>J71/D71</f>
        <v>0</v>
      </c>
    </row>
    <row r="72" spans="1:11" s="106" customFormat="1" ht="20.25">
      <c r="A72" s="65"/>
      <c r="B72" s="136" t="s">
        <v>136</v>
      </c>
      <c r="C72" s="137"/>
      <c r="D72" s="103"/>
      <c r="E72" s="138"/>
      <c r="F72" s="139"/>
      <c r="G72" s="70"/>
      <c r="H72" s="70"/>
      <c r="I72" s="70"/>
      <c r="J72" s="70"/>
      <c r="K72" s="71"/>
    </row>
    <row r="73" spans="1:256" s="106" customFormat="1" ht="30">
      <c r="A73" s="65"/>
      <c r="B73" s="133" t="s">
        <v>137</v>
      </c>
      <c r="C73" s="134"/>
      <c r="D73" s="117">
        <v>2900</v>
      </c>
      <c r="E73" s="117">
        <v>530</v>
      </c>
      <c r="F73" s="135">
        <v>530</v>
      </c>
      <c r="G73" s="69">
        <v>1196</v>
      </c>
      <c r="H73" s="69"/>
      <c r="I73" s="69"/>
      <c r="J73" s="70"/>
      <c r="K73" s="71">
        <f>J73/D73</f>
        <v>0</v>
      </c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05"/>
      <c r="IT73" s="105"/>
      <c r="IU73" s="105"/>
      <c r="IV73" s="105"/>
    </row>
    <row r="74" spans="1:256" s="106" customFormat="1" ht="20.25">
      <c r="A74" s="65"/>
      <c r="B74" s="136" t="s">
        <v>138</v>
      </c>
      <c r="C74" s="134"/>
      <c r="D74" s="103">
        <v>100</v>
      </c>
      <c r="E74" s="117"/>
      <c r="F74" s="135"/>
      <c r="G74" s="69"/>
      <c r="H74" s="69"/>
      <c r="I74" s="69"/>
      <c r="J74" s="70"/>
      <c r="K74" s="71">
        <f>J74/D74</f>
        <v>0</v>
      </c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</row>
    <row r="75" spans="1:256" s="106" customFormat="1" ht="20.25">
      <c r="A75" s="65"/>
      <c r="B75" s="133" t="s">
        <v>139</v>
      </c>
      <c r="C75" s="134"/>
      <c r="D75" s="117">
        <v>1196</v>
      </c>
      <c r="E75" s="117"/>
      <c r="F75" s="135"/>
      <c r="G75" s="69"/>
      <c r="H75" s="69"/>
      <c r="I75" s="69"/>
      <c r="J75" s="70"/>
      <c r="K75" s="71">
        <f>J75/D75</f>
        <v>0</v>
      </c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</row>
    <row r="76" spans="1:256" s="106" customFormat="1" ht="20.25">
      <c r="A76" s="65"/>
      <c r="B76" s="133" t="s">
        <v>140</v>
      </c>
      <c r="C76" s="134"/>
      <c r="D76" s="117">
        <v>200</v>
      </c>
      <c r="E76" s="117"/>
      <c r="F76" s="135"/>
      <c r="G76" s="69"/>
      <c r="H76" s="69">
        <v>7.5</v>
      </c>
      <c r="I76" s="69"/>
      <c r="J76" s="70"/>
      <c r="K76" s="71">
        <f>J76/D76</f>
        <v>0</v>
      </c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</row>
    <row r="77" spans="1:256" s="106" customFormat="1" ht="36">
      <c r="A77" s="107"/>
      <c r="B77" s="111" t="s">
        <v>141</v>
      </c>
      <c r="C77" s="102"/>
      <c r="D77" s="103">
        <v>0</v>
      </c>
      <c r="E77" s="103">
        <v>0</v>
      </c>
      <c r="F77" s="78">
        <v>0</v>
      </c>
      <c r="G77" s="69"/>
      <c r="H77" s="69"/>
      <c r="I77" s="69"/>
      <c r="J77" s="70"/>
      <c r="K77" s="71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</row>
    <row r="78" spans="1:11" s="106" customFormat="1" ht="14.25">
      <c r="A78" s="107"/>
      <c r="B78" s="111" t="s">
        <v>142</v>
      </c>
      <c r="C78" s="140"/>
      <c r="D78" s="103">
        <v>102712.5</v>
      </c>
      <c r="E78" s="138"/>
      <c r="F78" s="139"/>
      <c r="G78" s="70"/>
      <c r="H78" s="70"/>
      <c r="I78" s="70">
        <v>1013.216</v>
      </c>
      <c r="J78" s="70"/>
      <c r="K78" s="71">
        <f>J78/D78</f>
        <v>0</v>
      </c>
    </row>
    <row r="79" spans="1:11" s="106" customFormat="1" ht="14.25">
      <c r="A79" s="107"/>
      <c r="B79" s="111" t="s">
        <v>143</v>
      </c>
      <c r="C79" s="140"/>
      <c r="D79" s="103">
        <v>1037.5</v>
      </c>
      <c r="E79" s="138"/>
      <c r="F79" s="139"/>
      <c r="G79" s="70"/>
      <c r="H79" s="70"/>
      <c r="I79" s="70">
        <v>10.234</v>
      </c>
      <c r="J79" s="70"/>
      <c r="K79" s="71">
        <f>J79/D79</f>
        <v>0</v>
      </c>
    </row>
    <row r="80" spans="1:256" s="88" customFormat="1" ht="14.25">
      <c r="A80" s="107"/>
      <c r="B80" s="111" t="s">
        <v>144</v>
      </c>
      <c r="C80" s="141">
        <v>30000</v>
      </c>
      <c r="D80" s="103">
        <v>30</v>
      </c>
      <c r="E80" s="103">
        <v>0</v>
      </c>
      <c r="F80" s="78">
        <v>0</v>
      </c>
      <c r="G80" s="69"/>
      <c r="H80" s="69"/>
      <c r="I80" s="69"/>
      <c r="J80" s="70"/>
      <c r="K80" s="71">
        <f>J80/D80</f>
        <v>0</v>
      </c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  <c r="IT80" s="87"/>
      <c r="IU80" s="87"/>
      <c r="IV80" s="87"/>
    </row>
    <row r="81" spans="1:256" s="88" customFormat="1" ht="14.2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  <c r="IT81" s="87"/>
      <c r="IU81" s="87"/>
      <c r="IV81" s="87"/>
    </row>
    <row r="82" spans="1:256" s="93" customFormat="1" ht="20.25">
      <c r="A82" s="65" t="s">
        <v>145</v>
      </c>
      <c r="B82" s="120" t="s">
        <v>146</v>
      </c>
      <c r="C82" s="90">
        <v>12752400</v>
      </c>
      <c r="D82" s="91">
        <f aca="true" t="shared" si="10" ref="D82:J82">D83+D100+D105+D106</f>
        <v>34537.215000000004</v>
      </c>
      <c r="E82" s="91">
        <f t="shared" si="10"/>
        <v>19815.55</v>
      </c>
      <c r="F82" s="91">
        <f t="shared" si="10"/>
        <v>20017.55</v>
      </c>
      <c r="G82" s="91">
        <f t="shared" si="10"/>
        <v>161.035</v>
      </c>
      <c r="H82" s="91">
        <f t="shared" si="10"/>
        <v>1336.7</v>
      </c>
      <c r="I82" s="91">
        <f t="shared" si="10"/>
        <v>1441.886</v>
      </c>
      <c r="J82" s="91">
        <f t="shared" si="10"/>
        <v>2939.621</v>
      </c>
      <c r="K82" s="64">
        <f>J82/D82</f>
        <v>0.08511459305563578</v>
      </c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</row>
    <row r="83" spans="1:256" s="147" customFormat="1" ht="14.25">
      <c r="A83" s="66"/>
      <c r="B83" s="142" t="s">
        <v>112</v>
      </c>
      <c r="C83" s="143">
        <v>12552400</v>
      </c>
      <c r="D83" s="144">
        <f aca="true" t="shared" si="11" ref="D83:J83">D84+D89+D92+D98</f>
        <v>16238.32</v>
      </c>
      <c r="E83" s="144">
        <f t="shared" si="11"/>
        <v>17768</v>
      </c>
      <c r="F83" s="145">
        <f t="shared" si="11"/>
        <v>17970</v>
      </c>
      <c r="G83" s="145">
        <f t="shared" si="11"/>
        <v>161.035</v>
      </c>
      <c r="H83" s="145">
        <f t="shared" si="11"/>
        <v>1223.46</v>
      </c>
      <c r="I83" s="145">
        <f t="shared" si="11"/>
        <v>1346.931</v>
      </c>
      <c r="J83" s="145">
        <f t="shared" si="11"/>
        <v>2731.426</v>
      </c>
      <c r="K83" s="71">
        <f>J83/D83</f>
        <v>0.16820865705319268</v>
      </c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  <c r="FS83" s="146"/>
      <c r="FT83" s="146"/>
      <c r="FU83" s="146"/>
      <c r="FV83" s="146"/>
      <c r="FW83" s="146"/>
      <c r="FX83" s="146"/>
      <c r="FY83" s="146"/>
      <c r="FZ83" s="146"/>
      <c r="GA83" s="146"/>
      <c r="GB83" s="146"/>
      <c r="GC83" s="146"/>
      <c r="GD83" s="146"/>
      <c r="GE83" s="146"/>
      <c r="GF83" s="146"/>
      <c r="GG83" s="146"/>
      <c r="GH83" s="146"/>
      <c r="GI83" s="146"/>
      <c r="GJ83" s="146"/>
      <c r="GK83" s="146"/>
      <c r="GL83" s="146"/>
      <c r="GM83" s="146"/>
      <c r="GN83" s="146"/>
      <c r="GO83" s="146"/>
      <c r="GP83" s="146"/>
      <c r="GQ83" s="146"/>
      <c r="GR83" s="146"/>
      <c r="GS83" s="146"/>
      <c r="GT83" s="146"/>
      <c r="GU83" s="146"/>
      <c r="GV83" s="146"/>
      <c r="GW83" s="146"/>
      <c r="GX83" s="146"/>
      <c r="GY83" s="146"/>
      <c r="GZ83" s="146"/>
      <c r="HA83" s="146"/>
      <c r="HB83" s="146"/>
      <c r="HC83" s="146"/>
      <c r="HD83" s="146"/>
      <c r="HE83" s="146"/>
      <c r="HF83" s="146"/>
      <c r="HG83" s="146"/>
      <c r="HH83" s="146"/>
      <c r="HI83" s="146"/>
      <c r="HJ83" s="146"/>
      <c r="HK83" s="146"/>
      <c r="HL83" s="146"/>
      <c r="HM83" s="146"/>
      <c r="HN83" s="146"/>
      <c r="HO83" s="146"/>
      <c r="HP83" s="146"/>
      <c r="HQ83" s="146"/>
      <c r="HR83" s="146"/>
      <c r="HS83" s="146"/>
      <c r="HT83" s="146"/>
      <c r="HU83" s="146"/>
      <c r="HV83" s="146"/>
      <c r="HW83" s="146"/>
      <c r="HX83" s="146"/>
      <c r="HY83" s="146"/>
      <c r="HZ83" s="146"/>
      <c r="IA83" s="146"/>
      <c r="IB83" s="146"/>
      <c r="IC83" s="146"/>
      <c r="ID83" s="146"/>
      <c r="IE83" s="146"/>
      <c r="IF83" s="146"/>
      <c r="IG83" s="146"/>
      <c r="IH83" s="146"/>
      <c r="II83" s="146"/>
      <c r="IJ83" s="146"/>
      <c r="IK83" s="146"/>
      <c r="IL83" s="146"/>
      <c r="IM83" s="146"/>
      <c r="IN83" s="146"/>
      <c r="IO83" s="146"/>
      <c r="IP83" s="146"/>
      <c r="IQ83" s="146"/>
      <c r="IR83" s="146"/>
      <c r="IS83" s="146"/>
      <c r="IT83" s="146"/>
      <c r="IU83" s="146"/>
      <c r="IV83" s="146"/>
    </row>
    <row r="84" spans="1:256" s="110" customFormat="1" ht="14.25">
      <c r="A84" s="107"/>
      <c r="B84" s="126" t="s">
        <v>147</v>
      </c>
      <c r="C84" s="148">
        <v>4878000</v>
      </c>
      <c r="D84" s="103">
        <f aca="true" t="shared" si="12" ref="D84:I84">D85+D86+D87+D88</f>
        <v>6990</v>
      </c>
      <c r="E84" s="103">
        <f t="shared" si="12"/>
        <v>5300</v>
      </c>
      <c r="F84" s="103">
        <f t="shared" si="12"/>
        <v>5300</v>
      </c>
      <c r="G84" s="103">
        <f t="shared" si="12"/>
        <v>161.035</v>
      </c>
      <c r="H84" s="103">
        <f t="shared" si="12"/>
        <v>685.806</v>
      </c>
      <c r="I84" s="103">
        <f t="shared" si="12"/>
        <v>896.4209999999999</v>
      </c>
      <c r="J84" s="70">
        <f aca="true" t="shared" si="13" ref="J84:J106">SUM(G84:I84)</f>
        <v>1743.262</v>
      </c>
      <c r="K84" s="71">
        <f>J84/D84</f>
        <v>0.2493937052932761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  <c r="IQ84" s="109"/>
      <c r="IR84" s="109"/>
      <c r="IS84" s="109"/>
      <c r="IT84" s="109"/>
      <c r="IU84" s="109"/>
      <c r="IV84" s="109"/>
    </row>
    <row r="85" spans="1:256" s="106" customFormat="1" ht="14.25">
      <c r="A85" s="107"/>
      <c r="B85" s="133" t="s">
        <v>148</v>
      </c>
      <c r="C85" s="149">
        <v>2628000</v>
      </c>
      <c r="D85" s="117">
        <v>2500</v>
      </c>
      <c r="E85" s="117">
        <v>2500</v>
      </c>
      <c r="F85" s="135">
        <v>2500</v>
      </c>
      <c r="G85" s="69"/>
      <c r="H85" s="69">
        <v>296.997</v>
      </c>
      <c r="I85" s="69">
        <v>356.424</v>
      </c>
      <c r="J85" s="70">
        <f t="shared" si="13"/>
        <v>653.421</v>
      </c>
      <c r="K85" s="71">
        <f>J85/D85</f>
        <v>0.2613684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</row>
    <row r="86" spans="1:256" s="106" customFormat="1" ht="14.25">
      <c r="A86" s="107"/>
      <c r="B86" s="133" t="s">
        <v>149</v>
      </c>
      <c r="C86" s="149"/>
      <c r="D86" s="117">
        <v>0</v>
      </c>
      <c r="E86" s="117">
        <v>0</v>
      </c>
      <c r="F86" s="135">
        <v>0</v>
      </c>
      <c r="G86" s="69"/>
      <c r="H86" s="69"/>
      <c r="I86" s="69"/>
      <c r="J86" s="70">
        <f t="shared" si="13"/>
        <v>0</v>
      </c>
      <c r="K86" s="71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256" s="106" customFormat="1" ht="14.25">
      <c r="A87" s="107"/>
      <c r="B87" s="133" t="s">
        <v>150</v>
      </c>
      <c r="C87" s="149">
        <v>1000000</v>
      </c>
      <c r="D87" s="117">
        <v>4490</v>
      </c>
      <c r="E87" s="117">
        <v>2800</v>
      </c>
      <c r="F87" s="135">
        <v>2800</v>
      </c>
      <c r="G87" s="69">
        <v>161.035</v>
      </c>
      <c r="H87" s="69">
        <v>388.809</v>
      </c>
      <c r="I87" s="69">
        <v>539.997</v>
      </c>
      <c r="J87" s="70">
        <f t="shared" si="13"/>
        <v>1089.841</v>
      </c>
      <c r="K87" s="71">
        <f>J87/D87</f>
        <v>0.242726280623608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</row>
    <row r="88" spans="1:256" s="106" customFormat="1" ht="14.25">
      <c r="A88" s="107"/>
      <c r="B88" s="133" t="s">
        <v>151</v>
      </c>
      <c r="C88" s="133"/>
      <c r="D88" s="103"/>
      <c r="E88" s="104"/>
      <c r="F88" s="118"/>
      <c r="G88" s="69"/>
      <c r="H88" s="69"/>
      <c r="I88" s="69"/>
      <c r="J88" s="70">
        <f t="shared" si="13"/>
        <v>0</v>
      </c>
      <c r="K88" s="71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</row>
    <row r="89" spans="1:256" s="110" customFormat="1" ht="14.25">
      <c r="A89" s="107"/>
      <c r="B89" s="126" t="s">
        <v>152</v>
      </c>
      <c r="C89" s="148">
        <v>1905000</v>
      </c>
      <c r="D89" s="103">
        <f aca="true" t="shared" si="14" ref="D89:I89">SUM(D90:D91)</f>
        <v>2000</v>
      </c>
      <c r="E89" s="103">
        <f t="shared" si="14"/>
        <v>2500</v>
      </c>
      <c r="F89" s="103">
        <f t="shared" si="14"/>
        <v>2500</v>
      </c>
      <c r="G89" s="103">
        <f t="shared" si="14"/>
        <v>0</v>
      </c>
      <c r="H89" s="103">
        <f t="shared" si="14"/>
        <v>0</v>
      </c>
      <c r="I89" s="103">
        <f t="shared" si="14"/>
        <v>0</v>
      </c>
      <c r="J89" s="70">
        <f t="shared" si="13"/>
        <v>0</v>
      </c>
      <c r="K89" s="71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09"/>
      <c r="IQ89" s="109"/>
      <c r="IR89" s="109"/>
      <c r="IS89" s="109"/>
      <c r="IT89" s="109"/>
      <c r="IU89" s="109"/>
      <c r="IV89" s="109"/>
    </row>
    <row r="90" spans="1:256" s="106" customFormat="1" ht="14.25">
      <c r="A90" s="107"/>
      <c r="B90" s="133" t="s">
        <v>153</v>
      </c>
      <c r="C90" s="149">
        <v>550000</v>
      </c>
      <c r="D90" s="117">
        <v>2000</v>
      </c>
      <c r="E90" s="117">
        <v>2500</v>
      </c>
      <c r="F90" s="135">
        <v>2500</v>
      </c>
      <c r="G90" s="69"/>
      <c r="H90" s="69"/>
      <c r="I90" s="69"/>
      <c r="J90" s="70">
        <f t="shared" si="13"/>
        <v>0</v>
      </c>
      <c r="K90" s="71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</row>
    <row r="91" spans="1:256" s="106" customFormat="1" ht="14.25">
      <c r="A91" s="107"/>
      <c r="B91" s="133" t="s">
        <v>154</v>
      </c>
      <c r="C91" s="149"/>
      <c r="D91" s="117"/>
      <c r="E91" s="117"/>
      <c r="F91" s="135"/>
      <c r="G91" s="69"/>
      <c r="H91" s="69"/>
      <c r="I91" s="69"/>
      <c r="J91" s="70">
        <f t="shared" si="13"/>
        <v>0</v>
      </c>
      <c r="K91" s="71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</row>
    <row r="92" spans="1:256" s="110" customFormat="1" ht="14.25">
      <c r="A92" s="107"/>
      <c r="B92" s="126" t="s">
        <v>155</v>
      </c>
      <c r="C92" s="148">
        <v>1100000</v>
      </c>
      <c r="D92" s="103">
        <f aca="true" t="shared" si="15" ref="D92:I92">D93+D94+D95+D96+D97</f>
        <v>2070</v>
      </c>
      <c r="E92" s="103">
        <f t="shared" si="15"/>
        <v>2070</v>
      </c>
      <c r="F92" s="103">
        <f t="shared" si="15"/>
        <v>2070</v>
      </c>
      <c r="G92" s="103">
        <f t="shared" si="15"/>
        <v>0</v>
      </c>
      <c r="H92" s="103">
        <f t="shared" si="15"/>
        <v>0</v>
      </c>
      <c r="I92" s="103">
        <f t="shared" si="15"/>
        <v>0</v>
      </c>
      <c r="J92" s="70">
        <f t="shared" si="13"/>
        <v>0</v>
      </c>
      <c r="K92" s="71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</row>
    <row r="93" spans="1:256" s="110" customFormat="1" ht="14.25">
      <c r="A93" s="107"/>
      <c r="B93" s="133" t="s">
        <v>156</v>
      </c>
      <c r="C93" s="133"/>
      <c r="D93" s="150">
        <v>500</v>
      </c>
      <c r="E93" s="150">
        <v>500</v>
      </c>
      <c r="F93" s="151">
        <v>500</v>
      </c>
      <c r="G93" s="69"/>
      <c r="H93" s="69"/>
      <c r="I93" s="69"/>
      <c r="J93" s="70">
        <f t="shared" si="13"/>
        <v>0</v>
      </c>
      <c r="K93" s="71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</row>
    <row r="94" spans="1:256" s="110" customFormat="1" ht="14.25">
      <c r="A94" s="107"/>
      <c r="B94" s="133" t="s">
        <v>157</v>
      </c>
      <c r="C94" s="133"/>
      <c r="D94" s="150">
        <v>470</v>
      </c>
      <c r="E94" s="150">
        <v>470</v>
      </c>
      <c r="F94" s="151">
        <v>470</v>
      </c>
      <c r="G94" s="69"/>
      <c r="H94" s="69"/>
      <c r="I94" s="69"/>
      <c r="J94" s="70">
        <f t="shared" si="13"/>
        <v>0</v>
      </c>
      <c r="K94" s="71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</row>
    <row r="95" spans="1:256" s="110" customFormat="1" ht="14.25">
      <c r="A95" s="107"/>
      <c r="B95" s="133" t="s">
        <v>158</v>
      </c>
      <c r="C95" s="133"/>
      <c r="D95" s="150">
        <v>500</v>
      </c>
      <c r="E95" s="150">
        <v>500</v>
      </c>
      <c r="F95" s="151">
        <v>500</v>
      </c>
      <c r="G95" s="69"/>
      <c r="H95" s="69"/>
      <c r="I95" s="69"/>
      <c r="J95" s="70">
        <f t="shared" si="13"/>
        <v>0</v>
      </c>
      <c r="K95" s="71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</row>
    <row r="96" spans="1:256" s="110" customFormat="1" ht="14.25">
      <c r="A96" s="107"/>
      <c r="B96" s="133" t="s">
        <v>159</v>
      </c>
      <c r="C96" s="133"/>
      <c r="D96" s="150">
        <v>600</v>
      </c>
      <c r="E96" s="150">
        <v>600</v>
      </c>
      <c r="F96" s="151">
        <v>600</v>
      </c>
      <c r="G96" s="69"/>
      <c r="H96" s="69"/>
      <c r="I96" s="69"/>
      <c r="J96" s="70">
        <f t="shared" si="13"/>
        <v>0</v>
      </c>
      <c r="K96" s="71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</row>
    <row r="97" spans="1:256" s="83" customFormat="1" ht="14.25">
      <c r="A97" s="107"/>
      <c r="B97" s="133" t="s">
        <v>160</v>
      </c>
      <c r="C97" s="77"/>
      <c r="D97" s="150"/>
      <c r="E97" s="152"/>
      <c r="F97" s="153"/>
      <c r="G97" s="79"/>
      <c r="H97" s="79"/>
      <c r="I97" s="79"/>
      <c r="J97" s="70">
        <f t="shared" si="13"/>
        <v>0</v>
      </c>
      <c r="K97" s="71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  <c r="IV97" s="82"/>
    </row>
    <row r="98" spans="1:256" s="155" customFormat="1" ht="14.25">
      <c r="A98" s="107"/>
      <c r="B98" s="126" t="s">
        <v>161</v>
      </c>
      <c r="C98" s="148">
        <v>3019400</v>
      </c>
      <c r="D98" s="103">
        <f aca="true" t="shared" si="16" ref="D98:I98">D99</f>
        <v>5178.32</v>
      </c>
      <c r="E98" s="103">
        <f t="shared" si="16"/>
        <v>7898</v>
      </c>
      <c r="F98" s="103">
        <f t="shared" si="16"/>
        <v>8100</v>
      </c>
      <c r="G98" s="103">
        <f t="shared" si="16"/>
        <v>0</v>
      </c>
      <c r="H98" s="103">
        <f t="shared" si="16"/>
        <v>537.654</v>
      </c>
      <c r="I98" s="103">
        <f t="shared" si="16"/>
        <v>450.51</v>
      </c>
      <c r="J98" s="70">
        <f t="shared" si="13"/>
        <v>988.164</v>
      </c>
      <c r="K98" s="71">
        <f>J98/D98</f>
        <v>0.1908271408487695</v>
      </c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  <c r="HF98" s="154"/>
      <c r="HG98" s="154"/>
      <c r="HH98" s="154"/>
      <c r="HI98" s="154"/>
      <c r="HJ98" s="154"/>
      <c r="HK98" s="154"/>
      <c r="HL98" s="154"/>
      <c r="HM98" s="154"/>
      <c r="HN98" s="154"/>
      <c r="HO98" s="154"/>
      <c r="HP98" s="154"/>
      <c r="HQ98" s="154"/>
      <c r="HR98" s="154"/>
      <c r="HS98" s="154"/>
      <c r="HT98" s="154"/>
      <c r="HU98" s="154"/>
      <c r="HV98" s="154"/>
      <c r="HW98" s="154"/>
      <c r="HX98" s="154"/>
      <c r="HY98" s="154"/>
      <c r="HZ98" s="154"/>
      <c r="IA98" s="154"/>
      <c r="IB98" s="154"/>
      <c r="IC98" s="154"/>
      <c r="ID98" s="154"/>
      <c r="IE98" s="154"/>
      <c r="IF98" s="154"/>
      <c r="IG98" s="154"/>
      <c r="IH98" s="154"/>
      <c r="II98" s="154"/>
      <c r="IJ98" s="154"/>
      <c r="IK98" s="154"/>
      <c r="IL98" s="154"/>
      <c r="IM98" s="154"/>
      <c r="IN98" s="154"/>
      <c r="IO98" s="154"/>
      <c r="IP98" s="154"/>
      <c r="IQ98" s="154"/>
      <c r="IR98" s="154"/>
      <c r="IS98" s="154"/>
      <c r="IT98" s="154"/>
      <c r="IU98" s="154"/>
      <c r="IV98" s="154"/>
    </row>
    <row r="99" spans="1:256" s="83" customFormat="1" ht="14.25">
      <c r="A99" s="107"/>
      <c r="B99" s="133" t="s">
        <v>162</v>
      </c>
      <c r="C99" s="133">
        <v>2190400</v>
      </c>
      <c r="D99" s="117">
        <v>5178.32</v>
      </c>
      <c r="E99" s="117">
        <v>7898</v>
      </c>
      <c r="F99" s="135">
        <v>8100</v>
      </c>
      <c r="G99" s="79"/>
      <c r="H99" s="79">
        <v>537.654</v>
      </c>
      <c r="I99" s="79">
        <v>450.51</v>
      </c>
      <c r="J99" s="70">
        <f t="shared" si="13"/>
        <v>988.164</v>
      </c>
      <c r="K99" s="71">
        <f>J99/D99</f>
        <v>0.1908271408487695</v>
      </c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  <c r="IV99" s="82"/>
    </row>
    <row r="100" spans="1:11" s="106" customFormat="1" ht="14.25">
      <c r="A100" s="107"/>
      <c r="B100" s="111" t="s">
        <v>163</v>
      </c>
      <c r="C100" s="140"/>
      <c r="D100" s="103">
        <f aca="true" t="shared" si="17" ref="D100:I100">SUM(D101:D104)</f>
        <v>16251.345</v>
      </c>
      <c r="E100" s="103">
        <f t="shared" si="17"/>
        <v>0</v>
      </c>
      <c r="F100" s="103">
        <f t="shared" si="17"/>
        <v>0</v>
      </c>
      <c r="G100" s="103">
        <f t="shared" si="17"/>
        <v>0</v>
      </c>
      <c r="H100" s="103">
        <f t="shared" si="17"/>
        <v>0</v>
      </c>
      <c r="I100" s="103">
        <f t="shared" si="17"/>
        <v>0</v>
      </c>
      <c r="J100" s="70">
        <f t="shared" si="13"/>
        <v>0</v>
      </c>
      <c r="K100" s="71"/>
    </row>
    <row r="101" spans="1:11" s="106" customFormat="1" ht="14.25">
      <c r="A101" s="107"/>
      <c r="B101" s="126" t="s">
        <v>164</v>
      </c>
      <c r="C101" s="140"/>
      <c r="D101" s="103">
        <v>423.23</v>
      </c>
      <c r="E101" s="138"/>
      <c r="F101" s="139"/>
      <c r="G101" s="70"/>
      <c r="H101" s="70"/>
      <c r="I101" s="70"/>
      <c r="J101" s="70">
        <f t="shared" si="13"/>
        <v>0</v>
      </c>
      <c r="K101" s="71"/>
    </row>
    <row r="102" spans="1:11" s="106" customFormat="1" ht="14.25">
      <c r="A102" s="107"/>
      <c r="B102" s="126" t="s">
        <v>165</v>
      </c>
      <c r="C102" s="140"/>
      <c r="D102" s="103">
        <v>13684.454</v>
      </c>
      <c r="E102" s="138"/>
      <c r="F102" s="139"/>
      <c r="G102" s="70"/>
      <c r="H102" s="70"/>
      <c r="I102" s="70"/>
      <c r="J102" s="70">
        <f t="shared" si="13"/>
        <v>0</v>
      </c>
      <c r="K102" s="71"/>
    </row>
    <row r="103" spans="1:11" s="106" customFormat="1" ht="14.25">
      <c r="A103" s="107"/>
      <c r="B103" s="126" t="s">
        <v>166</v>
      </c>
      <c r="C103" s="140"/>
      <c r="D103" s="103">
        <v>1843.661</v>
      </c>
      <c r="E103" s="138"/>
      <c r="F103" s="139"/>
      <c r="G103" s="70"/>
      <c r="H103" s="70"/>
      <c r="I103" s="70"/>
      <c r="J103" s="70">
        <f t="shared" si="13"/>
        <v>0</v>
      </c>
      <c r="K103" s="71"/>
    </row>
    <row r="104" spans="1:11" s="106" customFormat="1" ht="14.25">
      <c r="A104" s="107"/>
      <c r="B104" s="66" t="s">
        <v>167</v>
      </c>
      <c r="C104" s="150"/>
      <c r="D104" s="103">
        <v>300</v>
      </c>
      <c r="E104" s="138"/>
      <c r="F104" s="139"/>
      <c r="G104" s="70"/>
      <c r="H104" s="70"/>
      <c r="I104" s="70"/>
      <c r="J104" s="70">
        <f t="shared" si="13"/>
        <v>0</v>
      </c>
      <c r="K104" s="71"/>
    </row>
    <row r="105" spans="1:11" ht="14.25">
      <c r="A105" s="107"/>
      <c r="B105" s="111" t="s">
        <v>168</v>
      </c>
      <c r="C105" s="156"/>
      <c r="D105" s="112">
        <v>500</v>
      </c>
      <c r="E105" s="112">
        <v>500</v>
      </c>
      <c r="F105" s="112">
        <v>500</v>
      </c>
      <c r="G105" s="112">
        <v>0</v>
      </c>
      <c r="H105" s="112">
        <v>0</v>
      </c>
      <c r="I105" s="112">
        <v>0</v>
      </c>
      <c r="J105" s="70">
        <f t="shared" si="13"/>
        <v>0</v>
      </c>
      <c r="K105" s="71"/>
    </row>
    <row r="106" spans="1:11" ht="14.25">
      <c r="A106" s="107"/>
      <c r="B106" s="111" t="s">
        <v>169</v>
      </c>
      <c r="C106" s="156"/>
      <c r="D106" s="112">
        <v>1547.55</v>
      </c>
      <c r="E106" s="112">
        <v>1547.55</v>
      </c>
      <c r="F106" s="112">
        <v>1547.55</v>
      </c>
      <c r="G106" s="112">
        <v>0</v>
      </c>
      <c r="H106" s="112">
        <v>113.24</v>
      </c>
      <c r="I106" s="112">
        <v>94.955</v>
      </c>
      <c r="J106" s="70">
        <f t="shared" si="13"/>
        <v>208.195</v>
      </c>
      <c r="K106" s="71">
        <f>J106/D106</f>
        <v>0.1345320021970211</v>
      </c>
    </row>
    <row r="107" spans="1:256" ht="14.2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</row>
    <row r="108" spans="1:256" s="75" customFormat="1" ht="14.25">
      <c r="A108" s="65" t="s">
        <v>170</v>
      </c>
      <c r="B108" s="120" t="s">
        <v>171</v>
      </c>
      <c r="C108" s="100">
        <v>788400</v>
      </c>
      <c r="D108" s="91">
        <f aca="true" t="shared" si="18" ref="D108:J108">D109</f>
        <v>78</v>
      </c>
      <c r="E108" s="91">
        <f t="shared" si="18"/>
        <v>0</v>
      </c>
      <c r="F108" s="91">
        <f t="shared" si="18"/>
        <v>0</v>
      </c>
      <c r="G108" s="91">
        <f t="shared" si="18"/>
        <v>0</v>
      </c>
      <c r="H108" s="91">
        <f t="shared" si="18"/>
        <v>0</v>
      </c>
      <c r="I108" s="91">
        <f t="shared" si="18"/>
        <v>0</v>
      </c>
      <c r="J108" s="91">
        <f t="shared" si="18"/>
        <v>0</v>
      </c>
      <c r="K108" s="6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  <c r="IU108" s="74"/>
      <c r="IV108" s="74"/>
    </row>
    <row r="109" spans="1:256" s="83" customFormat="1" ht="14.25">
      <c r="A109" s="107"/>
      <c r="B109" s="66" t="s">
        <v>172</v>
      </c>
      <c r="C109" s="157">
        <v>78000</v>
      </c>
      <c r="D109" s="103">
        <v>78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f>SUM(G109:I109)</f>
        <v>0</v>
      </c>
      <c r="K109" s="103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  <c r="II109" s="82"/>
      <c r="IJ109" s="82"/>
      <c r="IK109" s="82"/>
      <c r="IL109" s="82"/>
      <c r="IM109" s="82"/>
      <c r="IN109" s="82"/>
      <c r="IO109" s="82"/>
      <c r="IP109" s="82"/>
      <c r="IQ109" s="82"/>
      <c r="IR109" s="82"/>
      <c r="IS109" s="82"/>
      <c r="IT109" s="82"/>
      <c r="IU109" s="82"/>
      <c r="IV109" s="82"/>
    </row>
    <row r="110" spans="1:256" ht="14.25" customHeigh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75" customFormat="1" ht="14.25">
      <c r="A111" s="65" t="s">
        <v>173</v>
      </c>
      <c r="B111" s="120" t="s">
        <v>174</v>
      </c>
      <c r="C111" s="100">
        <v>0</v>
      </c>
      <c r="D111" s="91">
        <f>SUM(D112:D114)</f>
        <v>10136.391</v>
      </c>
      <c r="E111" s="91">
        <v>0</v>
      </c>
      <c r="F111" s="73">
        <v>0</v>
      </c>
      <c r="G111" s="73">
        <f>SUM(G112:G114)</f>
        <v>0</v>
      </c>
      <c r="H111" s="73">
        <f>SUM(H112:H114)</f>
        <v>4264.136</v>
      </c>
      <c r="I111" s="73">
        <f>SUM(I112:I114)</f>
        <v>0</v>
      </c>
      <c r="J111" s="73">
        <f>SUM(J112:J114)</f>
        <v>4264.136</v>
      </c>
      <c r="K111" s="64">
        <f>J111/D111</f>
        <v>0.4206759585339595</v>
      </c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s="75" customFormat="1" ht="14.25">
      <c r="A112" s="65"/>
      <c r="B112" s="66" t="s">
        <v>175</v>
      </c>
      <c r="C112" s="100"/>
      <c r="D112" s="103">
        <v>3859.62</v>
      </c>
      <c r="E112" s="103"/>
      <c r="F112" s="103"/>
      <c r="G112" s="103"/>
      <c r="H112" s="103"/>
      <c r="I112" s="103"/>
      <c r="J112" s="103">
        <f>SUM(G112:I112)</f>
        <v>0</v>
      </c>
      <c r="K112" s="158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256" s="75" customFormat="1" ht="14.25">
      <c r="A113" s="65"/>
      <c r="B113" s="66" t="s">
        <v>176</v>
      </c>
      <c r="C113" s="100"/>
      <c r="D113" s="103">
        <v>3632.171</v>
      </c>
      <c r="E113" s="103"/>
      <c r="F113" s="103"/>
      <c r="G113" s="103"/>
      <c r="H113" s="103">
        <v>1751.341</v>
      </c>
      <c r="I113" s="103"/>
      <c r="J113" s="103">
        <f>SUM(G113:I113)</f>
        <v>1751.341</v>
      </c>
      <c r="K113" s="158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  <c r="IR113" s="74"/>
      <c r="IS113" s="74"/>
      <c r="IT113" s="74"/>
      <c r="IU113" s="74"/>
      <c r="IV113" s="74"/>
    </row>
    <row r="114" spans="1:256" s="75" customFormat="1" ht="14.25">
      <c r="A114" s="65"/>
      <c r="B114" s="66" t="s">
        <v>177</v>
      </c>
      <c r="C114" s="100"/>
      <c r="D114" s="103">
        <v>2644.6</v>
      </c>
      <c r="E114" s="103"/>
      <c r="F114" s="103"/>
      <c r="G114" s="103"/>
      <c r="H114" s="103">
        <v>2512.795</v>
      </c>
      <c r="I114" s="103"/>
      <c r="J114" s="103">
        <f>SUM(G114:I114)</f>
        <v>2512.795</v>
      </c>
      <c r="K114" s="158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  <c r="IR114" s="74"/>
      <c r="IS114" s="74"/>
      <c r="IT114" s="74"/>
      <c r="IU114" s="74"/>
      <c r="IV114" s="74"/>
    </row>
    <row r="115" spans="1:256" ht="14.25" customHeight="1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11" ht="14.25">
      <c r="A116" s="167" t="s">
        <v>178</v>
      </c>
      <c r="B116" s="167"/>
      <c r="C116" s="159">
        <v>0</v>
      </c>
      <c r="D116" s="160">
        <f aca="true" t="shared" si="19" ref="D116:J116">D7+D16+D21+D23+D25+D27+D35+D41+D43+D45+D47+D56+D58+D64+D82+D108+D111</f>
        <v>399706.8720000001</v>
      </c>
      <c r="E116" s="160">
        <f t="shared" si="19"/>
        <v>94847.47</v>
      </c>
      <c r="F116" s="160">
        <f t="shared" si="19"/>
        <v>97514.37</v>
      </c>
      <c r="G116" s="160">
        <f t="shared" si="19"/>
        <v>2137.239</v>
      </c>
      <c r="H116" s="160">
        <f t="shared" si="19"/>
        <v>11520.199</v>
      </c>
      <c r="I116" s="160">
        <f t="shared" si="19"/>
        <v>8660.637</v>
      </c>
      <c r="J116" s="160">
        <f t="shared" si="19"/>
        <v>22318.074999999997</v>
      </c>
      <c r="K116" s="64">
        <f>J116/D116</f>
        <v>0.055836105314696696</v>
      </c>
    </row>
    <row r="117" spans="1:256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</sheetData>
  <sheetProtection/>
  <mergeCells count="23">
    <mergeCell ref="A81:K81"/>
    <mergeCell ref="A107:K107"/>
    <mergeCell ref="A110:K110"/>
    <mergeCell ref="A115:K115"/>
    <mergeCell ref="A116:B116"/>
    <mergeCell ref="A42:K42"/>
    <mergeCell ref="A44:K44"/>
    <mergeCell ref="B46:K46"/>
    <mergeCell ref="A55:K55"/>
    <mergeCell ref="A57:K57"/>
    <mergeCell ref="A63:K63"/>
    <mergeCell ref="A20:K20"/>
    <mergeCell ref="A22:K22"/>
    <mergeCell ref="A24:K24"/>
    <mergeCell ref="A26:K26"/>
    <mergeCell ref="A34:K34"/>
    <mergeCell ref="A40:K40"/>
    <mergeCell ref="A2:K2"/>
    <mergeCell ref="D4:F4"/>
    <mergeCell ref="G4:J4"/>
    <mergeCell ref="K4:K5"/>
    <mergeCell ref="A6:K6"/>
    <mergeCell ref="A15:K15"/>
  </mergeCells>
  <printOptions/>
  <pageMargins left="0.7000000000000001" right="0.7000000000000001" top="0.75" bottom="0.75" header="0.30000000000000004" footer="0.30000000000000004"/>
  <pageSetup fitToHeight="0" fitToWidth="0" orientation="portrait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Нач. Эконом. отдела</dc:creator>
  <cp:keywords/>
  <dc:description/>
  <cp:lastModifiedBy>user</cp:lastModifiedBy>
  <cp:lastPrinted>2023-04-07T06:43:29Z</cp:lastPrinted>
  <dcterms:created xsi:type="dcterms:W3CDTF">2014-03-12T04:33:57Z</dcterms:created>
  <dcterms:modified xsi:type="dcterms:W3CDTF">2023-04-12T02:19:25Z</dcterms:modified>
  <cp:category/>
  <cp:version/>
  <cp:contentType/>
  <cp:contentStatus/>
  <cp:revision>2</cp:revision>
</cp:coreProperties>
</file>