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<sst xmlns="http://schemas.openxmlformats.org/spreadsheetml/2006/main" count="121" uniqueCount="120">
  <si>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</si>
  <si>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</si>
  <si>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</si>
  <si>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</si>
  <si>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</si>
  <si>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</si>
  <si>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</si>
  <si>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</si>
  <si>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</si>
  <si>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</si>
  <si>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</si>
  <si>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</si>
  <si>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</si>
  <si>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</si>
  <si>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</si>
  <si>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</si>
  <si>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</si>
  <si>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</si>
  <si>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</si>
  <si>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</si>
  <si>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</si>
  <si>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</si>
  <si>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</si>
  <si>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</si>
  <si>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</si>
  <si>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</si>
  <si>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</si>
  <si>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</si>
  <si>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</si>
  <si>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</si>
  <si>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</si>
  <si>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</si>
  <si>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</si>
  <si>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</si>
  <si>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</si>
  <si>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</si>
  <si>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</si>
  <si>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</si>
  <si>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</si>
  <si>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</si>
  <si>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</si>
  <si>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</si>
  <si>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</si>
  <si>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</si>
  <si>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</si>
  <si>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</si>
  <si>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</si>
  <si>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</si>
  <si>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</si>
  <si>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</si>
  <si>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</si>
  <si>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</si>
  <si>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</si>
  <si>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</si>
  <si>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</si>
  <si>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</si>
  <si>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</si>
  <si>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</si>
  <si>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</si>
  <si>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</si>
  <si>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</si>
  <si>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</si>
  <si>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</si>
  <si>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</si>
  <si>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</si>
  <si>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</si>
  <si>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1301</t>
  </si>
  <si>
    <t>Обслуживание государственного внутреннего и муниципального долга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</si>
  <si>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</si>
  <si>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</si>
  <si>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</si>
  <si>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</si>
  <si>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РзПр</t>
  </si>
  <si>
    <t>Наименование показателей</t>
  </si>
  <si>
    <t>Всего: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</si>
  <si>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</si>
  <si>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</si>
  <si>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</si>
  <si>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</si>
  <si>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</si>
  <si>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</si>
  <si>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</si>
  <si>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</si>
  <si>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</si>
  <si>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</si>
  <si>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</si>
  <si>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</si>
  <si>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</si>
  <si>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</si>
  <si>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кинемотография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</si>
  <si>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</si>
  <si>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</si>
  <si>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</si>
  <si>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</si>
  <si>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</si>
  <si>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</si>
  <si>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</si>
  <si>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1300</t>
  </si>
  <si>
    <t>Межбюджетные трансферты общего характера бюджетам бюджетной системы Российской Федерации</t>
  </si>
  <si>
    <t>1400</t>
  </si>
  <si>
    <t>тыс. руб.</t>
  </si>
  <si>
    <t>0406</t>
  </si>
  <si>
    <t>Водное хозяйство</t>
  </si>
  <si>
    <t>Исполнение расходов городского бюджета в разрезе разделов, подразделов классификации расходов бюджетов за 6 месяцев 2021 года</t>
  </si>
  <si>
    <t>1</t>
  </si>
  <si>
    <t>2</t>
  </si>
  <si>
    <t>3</t>
  </si>
  <si>
    <t>4</t>
  </si>
  <si>
    <t>5</t>
  </si>
  <si>
    <t>Защита населения и территории от чрезвычайных ситуаций природного и техногенного характера, гражданская оборона, Обеспечение пожарной безопасности</t>
  </si>
  <si>
    <t>Кассовое исполнение, тыс.руб</t>
  </si>
  <si>
    <t xml:space="preserve">Кассовый план за 1 полугодие, тыс.руб </t>
  </si>
  <si>
    <t>Бюджетные ассигнования по сводной бюджетной росписи, тыс.руб</t>
  </si>
  <si>
    <t>% исполнения, год,       3*100/1</t>
  </si>
  <si>
    <t>6</t>
  </si>
  <si>
    <t>7</t>
  </si>
  <si>
    <t>Остаток средств по полугодию, тыс.руб,          2-3</t>
  </si>
  <si>
    <t>Остаток средств по году, тыс.руб, 1-3</t>
  </si>
  <si>
    <t>Низкий % исполнения по году составляет 17,16 %. Такой результат в основном дает коммунальное хозяйство (6,17%), так как не проводилась оплата по концессионному соглашению (лимит 308,82 млн.руб.) и прошла частичная оплата по реконструкции водозабора (лимит 140,45 млн.руб расход на сумму- 3 ,47 млн.руб.)</t>
  </si>
  <si>
    <t>% исполнения, полугодие,  3*100/2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</si>
</sst>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>
      <alignment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76200</xdr:rowOff>
    </xdr:from>
    <xdr:to>
      <xdr:col>7</xdr:col>
      <xdr:colOff>571500</xdr:colOff>
      <xdr:row>62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2047875" y="9791700"/>
          <a:ext cx="5248275" cy="247650"/>
          <a:chOff x="1" y="1"/>
          <a:chExt cx="1028" cy="185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:H1"/>
    </sheetView>
  </sheetViews>
  <sheetFormatPr defaultColWidth="9.140625" defaultRowHeight="12.75" customHeight="1"/>
  <cols>
    <col min="1" max="1" width="30.7109375" style="0" customWidth="1"/>
    <col min="2" max="2" width="10.28125" style="0" customWidth="1"/>
    <col min="3" max="4" width="13.00390625" style="0" customWidth="1"/>
    <col min="5" max="7" width="11.28125" style="0" customWidth="1"/>
    <col min="8" max="8" width="10.28125" style="0" customWidth="1"/>
    <col min="9" max="9" width="10.140625" style="0" customWidth="1"/>
    <col min="10" max="10" width="13.140625" style="0" customWidth="1"/>
    <col min="11" max="11" width="12.28125" style="0" customWidth="1"/>
    <col min="12" max="13" width="9.140625" style="0" customWidth="1"/>
  </cols>
  <sheetData>
    <row r="1" spans="1:8" s="15" customFormat="1" ht="39.75" customHeight="1">
      <c r="A1" s="34" t="s">
        <v>103</v>
      </c>
      <c r="B1" s="34"/>
      <c r="C1" s="34"/>
      <c r="D1" s="34"/>
      <c r="E1" s="34"/>
      <c r="F1" s="34"/>
      <c r="G1" s="34"/>
      <c r="H1" s="34"/>
    </row>
    <row r="2" spans="2:10" ht="12.75">
      <c r="B2" s="16"/>
      <c r="C2" s="17"/>
      <c r="D2" s="17"/>
      <c r="E2" s="17"/>
      <c r="F2" s="17"/>
      <c r="G2" s="17"/>
      <c r="H2" s="18" t="s">
        <v>100</v>
      </c>
      <c r="I2" s="17"/>
      <c r="J2" s="17"/>
    </row>
    <row r="3" spans="1:9" ht="67.5">
      <c r="A3" s="13" t="s">
        <v>73</v>
      </c>
      <c r="B3" s="13" t="s">
        <v>72</v>
      </c>
      <c r="C3" s="13" t="s">
        <v>112</v>
      </c>
      <c r="D3" s="13" t="s">
        <v>111</v>
      </c>
      <c r="E3" s="13" t="s">
        <v>110</v>
      </c>
      <c r="F3" s="13" t="s">
        <v>117</v>
      </c>
      <c r="G3" s="13" t="s">
        <v>116</v>
      </c>
      <c r="H3" s="13" t="s">
        <v>113</v>
      </c>
      <c r="I3" s="13" t="s">
        <v>119</v>
      </c>
    </row>
    <row r="4" spans="1:9" ht="12.75">
      <c r="A4" s="13"/>
      <c r="B4" s="13"/>
      <c r="C4" s="13" t="s">
        <v>104</v>
      </c>
      <c r="D4" s="13" t="s">
        <v>105</v>
      </c>
      <c r="E4" s="13" t="s">
        <v>106</v>
      </c>
      <c r="F4" s="13" t="s">
        <v>107</v>
      </c>
      <c r="G4" s="13" t="s">
        <v>108</v>
      </c>
      <c r="H4" s="13" t="s">
        <v>114</v>
      </c>
      <c r="I4" s="13" t="s">
        <v>115</v>
      </c>
    </row>
    <row r="5" spans="1:12" s="4" customFormat="1" ht="12.75">
      <c r="A5" s="11" t="s">
        <v>74</v>
      </c>
      <c r="B5" s="12"/>
      <c r="C5" s="14">
        <f>C6+C15+C18+C22+C27+C31+C33+C40+C43+C45+C48+C52+C54</f>
        <v>603989.13</v>
      </c>
      <c r="D5" s="14">
        <f>D6+D15+D18+D22+D27+D31+D33+D40+D43+D45+D48+D52+D54</f>
        <v>121904.08</v>
      </c>
      <c r="E5" s="14">
        <f>E6+E15+E18+E22+E27+E31+E33+E40+E43+E45+E48+E52+E54</f>
        <v>103657.33</v>
      </c>
      <c r="F5" s="14">
        <f>F6+F15+F18+F22+F27+F31+F33+F40+F43+F45+F48+F52+F54</f>
        <v>500331.8</v>
      </c>
      <c r="G5" s="14">
        <f>G6+G15+G18+G22+G27+G31+G33+G40+G43+G45+G48+G52+G54</f>
        <v>18246.75</v>
      </c>
      <c r="H5" s="14">
        <f>E5*100/C5</f>
        <v>17.16211846395315</v>
      </c>
      <c r="I5" s="14">
        <f>E5*100/D5</f>
        <v>85.03187916269907</v>
      </c>
      <c r="J5" s="21"/>
      <c r="K5" s="23"/>
      <c r="L5" s="23"/>
    </row>
    <row r="6" spans="1:10" ht="12.75">
      <c r="A6" s="11" t="s">
        <v>75</v>
      </c>
      <c r="B6" s="13" t="s">
        <v>76</v>
      </c>
      <c r="C6" s="14">
        <f>C7+C8+C9+C10+C11+C12+C13+C14</f>
        <v>24922.99</v>
      </c>
      <c r="D6" s="14">
        <f>D7+D8+D9+D10+D11+D12+D13+D14</f>
        <v>11013.74</v>
      </c>
      <c r="E6" s="14">
        <f>E7+E8+E9+E10+E11+E12+E13+E14</f>
        <v>9644.470000000001</v>
      </c>
      <c r="F6" s="14">
        <f>F7+F8+F9+F10+F11+F12+F13+F14</f>
        <v>15278.52</v>
      </c>
      <c r="G6" s="14">
        <f>G7+G8+G9+G10+G11+G12+G13+G14</f>
        <v>1369.27</v>
      </c>
      <c r="H6" s="14">
        <f>E6*100/C6</f>
        <v>38.697082492911164</v>
      </c>
      <c r="I6" s="14">
        <f>E6*100/D6</f>
        <v>87.56762008182508</v>
      </c>
      <c r="J6" s="24"/>
    </row>
    <row r="7" spans="1:12" ht="45">
      <c r="A7" s="25" t="s">
        <v>1</v>
      </c>
      <c r="B7" s="26" t="s">
        <v>0</v>
      </c>
      <c r="C7" s="27">
        <v>1071.58</v>
      </c>
      <c r="D7" s="27">
        <v>495.5</v>
      </c>
      <c r="E7" s="27">
        <v>478.45</v>
      </c>
      <c r="F7" s="27">
        <f>C7-E7</f>
        <v>593.1299999999999</v>
      </c>
      <c r="G7" s="27">
        <f>D7-E7</f>
        <v>17.05000000000001</v>
      </c>
      <c r="H7" s="27">
        <f>E7*100/C7</f>
        <v>44.64902293809142</v>
      </c>
      <c r="I7" s="28">
        <f>E7*100/D7</f>
        <v>96.5590312815338</v>
      </c>
      <c r="J7" s="22"/>
      <c r="K7" s="19"/>
      <c r="L7" s="19"/>
    </row>
    <row r="8" spans="1:10" ht="56.25">
      <c r="A8" s="25" t="s">
        <v>3</v>
      </c>
      <c r="B8" s="26" t="s">
        <v>2</v>
      </c>
      <c r="C8" s="27">
        <v>91</v>
      </c>
      <c r="D8" s="27">
        <v>17</v>
      </c>
      <c r="E8" s="27">
        <v>4.5</v>
      </c>
      <c r="F8" s="27">
        <f aca="true" t="shared" si="0" ref="F8:F14">C8-E8</f>
        <v>86.5</v>
      </c>
      <c r="G8" s="27">
        <f>D8-E8</f>
        <v>12.5</v>
      </c>
      <c r="H8" s="27">
        <f>E8*100/C8</f>
        <v>4.945054945054945</v>
      </c>
      <c r="I8" s="28">
        <f>E8*100/D8</f>
        <v>26.470588235294116</v>
      </c>
      <c r="J8" s="22"/>
    </row>
    <row r="9" spans="1:10" ht="67.5">
      <c r="A9" s="25" t="s">
        <v>5</v>
      </c>
      <c r="B9" s="26" t="s">
        <v>4</v>
      </c>
      <c r="C9" s="27">
        <v>20971.31</v>
      </c>
      <c r="D9" s="27">
        <v>8933.23</v>
      </c>
      <c r="E9" s="27">
        <v>7987.15</v>
      </c>
      <c r="F9" s="27">
        <f t="shared" si="0"/>
        <v>12984.160000000002</v>
      </c>
      <c r="G9" s="27">
        <f aca="true" t="shared" si="1" ref="G9:G14">D9-E9</f>
        <v>946.0799999999999</v>
      </c>
      <c r="H9" s="27">
        <f>E9*100/C9</f>
        <v>38.086080459446734</v>
      </c>
      <c r="I9" s="28">
        <f aca="true" t="shared" si="2" ref="I9:I14">E9*100/D9</f>
        <v>89.40942973594098</v>
      </c>
      <c r="J9" s="22"/>
    </row>
    <row r="10" spans="1:10" ht="12.75" hidden="1">
      <c r="A10" s="25" t="s">
        <v>6</v>
      </c>
      <c r="B10" s="26"/>
      <c r="C10" s="27">
        <v>0</v>
      </c>
      <c r="D10" s="27"/>
      <c r="E10" s="27">
        <v>0</v>
      </c>
      <c r="F10" s="27">
        <f t="shared" si="0"/>
        <v>0</v>
      </c>
      <c r="G10" s="27">
        <f t="shared" si="1"/>
        <v>0</v>
      </c>
      <c r="H10" s="27">
        <v>0</v>
      </c>
      <c r="I10" s="28" t="e">
        <f t="shared" si="2"/>
        <v>#DIV/0!</v>
      </c>
      <c r="J10" s="22"/>
    </row>
    <row r="11" spans="1:10" ht="56.25" hidden="1">
      <c r="A11" s="25" t="s">
        <v>8</v>
      </c>
      <c r="B11" s="26" t="s">
        <v>7</v>
      </c>
      <c r="C11" s="27">
        <v>0</v>
      </c>
      <c r="D11" s="27"/>
      <c r="E11" s="27">
        <v>0</v>
      </c>
      <c r="F11" s="27">
        <f t="shared" si="0"/>
        <v>0</v>
      </c>
      <c r="G11" s="27">
        <f t="shared" si="1"/>
        <v>0</v>
      </c>
      <c r="H11" s="27">
        <v>0</v>
      </c>
      <c r="I11" s="28" t="e">
        <f t="shared" si="2"/>
        <v>#DIV/0!</v>
      </c>
      <c r="J11" s="22"/>
    </row>
    <row r="12" spans="1:10" ht="22.5" hidden="1">
      <c r="A12" s="25" t="s">
        <v>10</v>
      </c>
      <c r="B12" s="26" t="s">
        <v>9</v>
      </c>
      <c r="C12" s="27">
        <v>0</v>
      </c>
      <c r="D12" s="27"/>
      <c r="E12" s="27">
        <v>0</v>
      </c>
      <c r="F12" s="27">
        <f t="shared" si="0"/>
        <v>0</v>
      </c>
      <c r="G12" s="27">
        <f t="shared" si="1"/>
        <v>0</v>
      </c>
      <c r="H12" s="27">
        <v>0</v>
      </c>
      <c r="I12" s="28" t="e">
        <f t="shared" si="2"/>
        <v>#DIV/0!</v>
      </c>
      <c r="J12" s="22"/>
    </row>
    <row r="13" spans="1:10" ht="12.75">
      <c r="A13" s="25" t="s">
        <v>12</v>
      </c>
      <c r="B13" s="26" t="s">
        <v>11</v>
      </c>
      <c r="C13" s="27">
        <v>96.9</v>
      </c>
      <c r="D13" s="27">
        <v>9.9</v>
      </c>
      <c r="E13" s="27">
        <v>0</v>
      </c>
      <c r="F13" s="27">
        <f t="shared" si="0"/>
        <v>96.9</v>
      </c>
      <c r="G13" s="27">
        <f t="shared" si="1"/>
        <v>9.9</v>
      </c>
      <c r="H13" s="27">
        <f>E13*100/C13</f>
        <v>0</v>
      </c>
      <c r="I13" s="28">
        <f t="shared" si="2"/>
        <v>0</v>
      </c>
      <c r="J13" s="22"/>
    </row>
    <row r="14" spans="1:10" ht="22.5">
      <c r="A14" s="25" t="s">
        <v>14</v>
      </c>
      <c r="B14" s="26" t="s">
        <v>13</v>
      </c>
      <c r="C14" s="27">
        <v>2692.2</v>
      </c>
      <c r="D14" s="27">
        <v>1558.11</v>
      </c>
      <c r="E14" s="27">
        <v>1174.37</v>
      </c>
      <c r="F14" s="27">
        <f t="shared" si="0"/>
        <v>1517.83</v>
      </c>
      <c r="G14" s="27">
        <f t="shared" si="1"/>
        <v>383.74</v>
      </c>
      <c r="H14" s="27"/>
      <c r="I14" s="28">
        <f t="shared" si="2"/>
        <v>75.37144360796093</v>
      </c>
      <c r="J14" s="22"/>
    </row>
    <row r="15" spans="1:10" ht="12.75" hidden="1">
      <c r="A15" s="29" t="s">
        <v>77</v>
      </c>
      <c r="B15" s="30" t="s">
        <v>78</v>
      </c>
      <c r="C15" s="31">
        <f>C16+C17</f>
        <v>0</v>
      </c>
      <c r="D15" s="31"/>
      <c r="E15" s="31">
        <f>E16+E17</f>
        <v>0</v>
      </c>
      <c r="F15" s="31"/>
      <c r="G15" s="31"/>
      <c r="H15" s="31">
        <v>0</v>
      </c>
      <c r="I15" s="32"/>
      <c r="J15" s="22"/>
    </row>
    <row r="16" spans="1:10" ht="22.5" hidden="1">
      <c r="A16" s="25" t="s">
        <v>16</v>
      </c>
      <c r="B16" s="26" t="s">
        <v>15</v>
      </c>
      <c r="C16" s="27"/>
      <c r="D16" s="27"/>
      <c r="E16" s="27"/>
      <c r="F16" s="27"/>
      <c r="G16" s="27"/>
      <c r="H16" s="27">
        <v>0</v>
      </c>
      <c r="I16" s="32"/>
      <c r="J16" s="22"/>
    </row>
    <row r="17" spans="1:10" ht="22.5" hidden="1">
      <c r="A17" s="25" t="s">
        <v>18</v>
      </c>
      <c r="B17" s="26" t="s">
        <v>17</v>
      </c>
      <c r="C17" s="27"/>
      <c r="D17" s="27"/>
      <c r="E17" s="27"/>
      <c r="F17" s="27"/>
      <c r="G17" s="27"/>
      <c r="H17" s="27">
        <v>0</v>
      </c>
      <c r="I17" s="32"/>
      <c r="J17" s="22"/>
    </row>
    <row r="18" spans="1:10" ht="22.5">
      <c r="A18" s="29" t="s">
        <v>79</v>
      </c>
      <c r="B18" s="30" t="s">
        <v>80</v>
      </c>
      <c r="C18" s="31">
        <f>C19+C20+C21</f>
        <v>3519.53</v>
      </c>
      <c r="D18" s="31">
        <f>D19+D20+D21</f>
        <v>535</v>
      </c>
      <c r="E18" s="31">
        <f>E19+E20+E21</f>
        <v>418.85</v>
      </c>
      <c r="F18" s="31">
        <f>F19+F20+F21</f>
        <v>3100.6800000000003</v>
      </c>
      <c r="G18" s="31">
        <f>G19+G20+G21</f>
        <v>116.14999999999998</v>
      </c>
      <c r="H18" s="31">
        <f>E18*100/C18</f>
        <v>11.900736746099621</v>
      </c>
      <c r="I18" s="31">
        <f>E18*100/D18</f>
        <v>78.28971962616822</v>
      </c>
      <c r="J18" s="22"/>
    </row>
    <row r="19" spans="1:10" ht="45" hidden="1">
      <c r="A19" s="25" t="s">
        <v>20</v>
      </c>
      <c r="B19" s="26" t="s">
        <v>19</v>
      </c>
      <c r="C19" s="27">
        <v>0</v>
      </c>
      <c r="D19" s="27">
        <v>0</v>
      </c>
      <c r="E19" s="27">
        <v>0</v>
      </c>
      <c r="F19" s="27"/>
      <c r="G19" s="27"/>
      <c r="H19" s="27">
        <v>0</v>
      </c>
      <c r="I19" s="28"/>
      <c r="J19" s="22"/>
    </row>
    <row r="20" spans="1:10" ht="56.25">
      <c r="A20" s="25" t="s">
        <v>109</v>
      </c>
      <c r="B20" s="26" t="s">
        <v>21</v>
      </c>
      <c r="C20" s="27">
        <v>3519.53</v>
      </c>
      <c r="D20" s="27">
        <v>535</v>
      </c>
      <c r="E20" s="27">
        <v>418.85</v>
      </c>
      <c r="F20" s="27">
        <f>C20-E20</f>
        <v>3100.6800000000003</v>
      </c>
      <c r="G20" s="27">
        <f>D20-E20</f>
        <v>116.14999999999998</v>
      </c>
      <c r="H20" s="27">
        <f>E20*100/C20</f>
        <v>11.900736746099621</v>
      </c>
      <c r="I20" s="28">
        <f>E20*100/D20</f>
        <v>78.28971962616822</v>
      </c>
      <c r="J20" s="22"/>
    </row>
    <row r="21" spans="1:10" ht="33.75" hidden="1">
      <c r="A21" s="25" t="s">
        <v>23</v>
      </c>
      <c r="B21" s="26" t="s">
        <v>22</v>
      </c>
      <c r="C21" s="27">
        <v>0</v>
      </c>
      <c r="D21" s="27">
        <v>0</v>
      </c>
      <c r="E21" s="27">
        <v>0</v>
      </c>
      <c r="F21" s="27"/>
      <c r="G21" s="27"/>
      <c r="H21" s="27">
        <v>0</v>
      </c>
      <c r="I21" s="28"/>
      <c r="J21" s="22"/>
    </row>
    <row r="22" spans="1:10" ht="12.75">
      <c r="A22" s="29" t="s">
        <v>81</v>
      </c>
      <c r="B22" s="30" t="s">
        <v>82</v>
      </c>
      <c r="C22" s="31">
        <f>C23+C24+C25+C26</f>
        <v>47089.619999999995</v>
      </c>
      <c r="D22" s="31">
        <f>D23+D24+D25+D26</f>
        <v>18102.149999999998</v>
      </c>
      <c r="E22" s="31">
        <f>E23+E23+E24+E25+E26</f>
        <v>16923.8</v>
      </c>
      <c r="F22" s="31">
        <f>F23+F24+F25+F26</f>
        <v>30165.819999999996</v>
      </c>
      <c r="G22" s="31">
        <f>G23+G24+G25+G26</f>
        <v>1178.3500000000015</v>
      </c>
      <c r="H22" s="31">
        <f>E22*100/C22</f>
        <v>35.93955525655124</v>
      </c>
      <c r="I22" s="31">
        <f>E22*100/D22</f>
        <v>93.49055222722164</v>
      </c>
      <c r="J22" s="22"/>
    </row>
    <row r="23" spans="1:11" ht="12.75">
      <c r="A23" s="25" t="s">
        <v>102</v>
      </c>
      <c r="B23" s="26" t="s">
        <v>101</v>
      </c>
      <c r="C23" s="27">
        <v>74.6</v>
      </c>
      <c r="D23" s="27">
        <v>69.6</v>
      </c>
      <c r="E23" s="27">
        <v>0</v>
      </c>
      <c r="F23" s="27">
        <f>C23-E23</f>
        <v>74.6</v>
      </c>
      <c r="G23" s="27">
        <f>D23-E23</f>
        <v>69.6</v>
      </c>
      <c r="H23" s="27">
        <v>0</v>
      </c>
      <c r="I23" s="28">
        <f>H23*100/D23</f>
        <v>0</v>
      </c>
      <c r="J23" s="22"/>
      <c r="K23" s="19"/>
    </row>
    <row r="24" spans="1:11" ht="12.75">
      <c r="A24" s="25" t="s">
        <v>25</v>
      </c>
      <c r="B24" s="26" t="s">
        <v>24</v>
      </c>
      <c r="C24" s="27">
        <v>1</v>
      </c>
      <c r="D24" s="27">
        <v>0</v>
      </c>
      <c r="E24" s="27">
        <v>0</v>
      </c>
      <c r="F24" s="27">
        <f>C24-E24</f>
        <v>1</v>
      </c>
      <c r="G24" s="27">
        <f>D24-E24</f>
        <v>0</v>
      </c>
      <c r="H24" s="27">
        <v>0</v>
      </c>
      <c r="I24" s="28">
        <v>0</v>
      </c>
      <c r="J24" s="22"/>
      <c r="K24" s="19"/>
    </row>
    <row r="25" spans="1:10" ht="22.5">
      <c r="A25" s="25" t="s">
        <v>27</v>
      </c>
      <c r="B25" s="26" t="s">
        <v>26</v>
      </c>
      <c r="C25" s="27">
        <v>46832.52</v>
      </c>
      <c r="D25" s="27">
        <v>17941.79</v>
      </c>
      <c r="E25" s="27">
        <v>16833.05</v>
      </c>
      <c r="F25" s="27">
        <f>C25-E25</f>
        <v>29999.469999999998</v>
      </c>
      <c r="G25" s="27">
        <f>D25-E25</f>
        <v>1108.7400000000016</v>
      </c>
      <c r="H25" s="27">
        <f aca="true" t="shared" si="3" ref="H25:H31">E25*100/C25</f>
        <v>35.94307972323505</v>
      </c>
      <c r="I25" s="28">
        <f aca="true" t="shared" si="4" ref="I25:I30">E25*100/D25</f>
        <v>93.8203490287201</v>
      </c>
      <c r="J25" s="22"/>
    </row>
    <row r="26" spans="1:10" ht="22.5">
      <c r="A26" s="25" t="s">
        <v>29</v>
      </c>
      <c r="B26" s="26" t="s">
        <v>28</v>
      </c>
      <c r="C26" s="27">
        <v>181.5</v>
      </c>
      <c r="D26" s="27">
        <v>90.76</v>
      </c>
      <c r="E26" s="27">
        <v>90.75</v>
      </c>
      <c r="F26" s="27">
        <f>C26-E26</f>
        <v>90.75</v>
      </c>
      <c r="G26" s="27">
        <f>D26-E26</f>
        <v>0.010000000000005116</v>
      </c>
      <c r="H26" s="27">
        <f t="shared" si="3"/>
        <v>50</v>
      </c>
      <c r="I26" s="28">
        <f t="shared" si="4"/>
        <v>99.9889819303658</v>
      </c>
      <c r="J26" s="22"/>
    </row>
    <row r="27" spans="1:10" ht="12.75">
      <c r="A27" s="29" t="s">
        <v>83</v>
      </c>
      <c r="B27" s="30" t="s">
        <v>84</v>
      </c>
      <c r="C27" s="31">
        <f>C28+C29+C30</f>
        <v>499865.33999999997</v>
      </c>
      <c r="D27" s="31">
        <f>D28+D29+D30</f>
        <v>65459.99</v>
      </c>
      <c r="E27" s="31">
        <f>E28+E29+E30</f>
        <v>50241.04</v>
      </c>
      <c r="F27" s="31">
        <f>F28+F29+F30</f>
        <v>449624.29999999993</v>
      </c>
      <c r="G27" s="31">
        <f>G28+G29+G30</f>
        <v>15218.95</v>
      </c>
      <c r="H27" s="31">
        <f t="shared" si="3"/>
        <v>10.05091491240421</v>
      </c>
      <c r="I27" s="31">
        <f t="shared" si="4"/>
        <v>76.75076027356558</v>
      </c>
      <c r="J27" s="22"/>
    </row>
    <row r="28" spans="1:10" ht="12.75">
      <c r="A28" s="25" t="s">
        <v>31</v>
      </c>
      <c r="B28" s="26" t="s">
        <v>30</v>
      </c>
      <c r="C28" s="27">
        <v>8392.71</v>
      </c>
      <c r="D28" s="27">
        <v>2983.63</v>
      </c>
      <c r="E28" s="27">
        <v>1342.43</v>
      </c>
      <c r="F28" s="27">
        <f>C28-E28</f>
        <v>7050.279999999999</v>
      </c>
      <c r="G28" s="27">
        <f>D28-E28</f>
        <v>1641.2</v>
      </c>
      <c r="H28" s="27">
        <f t="shared" si="3"/>
        <v>15.995191064626326</v>
      </c>
      <c r="I28" s="28">
        <f t="shared" si="4"/>
        <v>44.993179449194436</v>
      </c>
      <c r="J28" s="22"/>
    </row>
    <row r="29" spans="1:10" ht="12.75">
      <c r="A29" s="25" t="s">
        <v>33</v>
      </c>
      <c r="B29" s="26" t="s">
        <v>32</v>
      </c>
      <c r="C29" s="27">
        <v>460371.6</v>
      </c>
      <c r="D29" s="27">
        <v>39628.51</v>
      </c>
      <c r="E29" s="27">
        <v>28401.31</v>
      </c>
      <c r="F29" s="27">
        <f>C29-E29</f>
        <v>431970.29</v>
      </c>
      <c r="G29" s="27">
        <f>D29-E29</f>
        <v>11227.2</v>
      </c>
      <c r="H29" s="27">
        <f t="shared" si="3"/>
        <v>6.169214173941225</v>
      </c>
      <c r="I29" s="28">
        <f t="shared" si="4"/>
        <v>71.66888182270795</v>
      </c>
      <c r="J29" s="22"/>
    </row>
    <row r="30" spans="1:10" ht="12.75">
      <c r="A30" s="25" t="s">
        <v>35</v>
      </c>
      <c r="B30" s="26" t="s">
        <v>34</v>
      </c>
      <c r="C30" s="27">
        <v>31101.03</v>
      </c>
      <c r="D30" s="27">
        <v>22847.85</v>
      </c>
      <c r="E30" s="27">
        <v>20497.3</v>
      </c>
      <c r="F30" s="27">
        <f>C30-E30</f>
        <v>10603.73</v>
      </c>
      <c r="G30" s="27">
        <f>D30-E30</f>
        <v>2350.5499999999993</v>
      </c>
      <c r="H30" s="27">
        <f t="shared" si="3"/>
        <v>65.9055343183168</v>
      </c>
      <c r="I30" s="28">
        <f t="shared" si="4"/>
        <v>89.71216110049743</v>
      </c>
      <c r="J30" s="22"/>
    </row>
    <row r="31" spans="1:10" ht="12.75" hidden="1">
      <c r="A31" s="29" t="s">
        <v>85</v>
      </c>
      <c r="B31" s="30" t="s">
        <v>86</v>
      </c>
      <c r="C31" s="31">
        <f>C32</f>
        <v>0</v>
      </c>
      <c r="D31" s="31">
        <f>D32</f>
        <v>0</v>
      </c>
      <c r="E31" s="31">
        <f>E32</f>
        <v>0</v>
      </c>
      <c r="F31" s="31"/>
      <c r="G31" s="31"/>
      <c r="H31" s="31" t="e">
        <f t="shared" si="3"/>
        <v>#DIV/0!</v>
      </c>
      <c r="I31" s="31"/>
      <c r="J31" s="22"/>
    </row>
    <row r="32" spans="1:10" ht="22.5" hidden="1">
      <c r="A32" s="25" t="s">
        <v>37</v>
      </c>
      <c r="B32" s="26" t="s">
        <v>36</v>
      </c>
      <c r="C32" s="27"/>
      <c r="D32" s="27"/>
      <c r="E32" s="27">
        <v>0</v>
      </c>
      <c r="F32" s="27"/>
      <c r="G32" s="27"/>
      <c r="H32" s="27">
        <v>0</v>
      </c>
      <c r="I32" s="28"/>
      <c r="J32" s="22"/>
    </row>
    <row r="33" spans="1:10" ht="12.75" hidden="1">
      <c r="A33" s="29" t="s">
        <v>87</v>
      </c>
      <c r="B33" s="30" t="s">
        <v>88</v>
      </c>
      <c r="C33" s="31">
        <f>C34+C35+C36+C37+C38+C39</f>
        <v>0</v>
      </c>
      <c r="D33" s="31">
        <f>D34+D35+D36+D37+D38+D39</f>
        <v>0</v>
      </c>
      <c r="E33" s="31">
        <f>E34+E35+E36+E37+E38+E39</f>
        <v>0</v>
      </c>
      <c r="F33" s="31"/>
      <c r="G33" s="31"/>
      <c r="H33" s="31" t="e">
        <f aca="true" t="shared" si="5" ref="H33:H43">E33*100/C33</f>
        <v>#DIV/0!</v>
      </c>
      <c r="I33" s="28"/>
      <c r="J33" s="22"/>
    </row>
    <row r="34" spans="1:10" ht="12.75" hidden="1">
      <c r="A34" s="25" t="s">
        <v>39</v>
      </c>
      <c r="B34" s="26" t="s">
        <v>38</v>
      </c>
      <c r="C34" s="27"/>
      <c r="D34" s="27"/>
      <c r="E34" s="27"/>
      <c r="F34" s="27"/>
      <c r="G34" s="27"/>
      <c r="H34" s="27" t="e">
        <f t="shared" si="5"/>
        <v>#DIV/0!</v>
      </c>
      <c r="I34" s="28"/>
      <c r="J34" s="22"/>
    </row>
    <row r="35" spans="1:10" ht="12.75" hidden="1">
      <c r="A35" s="25" t="s">
        <v>41</v>
      </c>
      <c r="B35" s="26" t="s">
        <v>40</v>
      </c>
      <c r="C35" s="27"/>
      <c r="D35" s="27"/>
      <c r="E35" s="27"/>
      <c r="F35" s="27"/>
      <c r="G35" s="27"/>
      <c r="H35" s="27" t="e">
        <f t="shared" si="5"/>
        <v>#DIV/0!</v>
      </c>
      <c r="I35" s="28"/>
      <c r="J35" s="22"/>
    </row>
    <row r="36" spans="1:10" ht="12.75" hidden="1">
      <c r="A36" s="25" t="s">
        <v>43</v>
      </c>
      <c r="B36" s="26" t="s">
        <v>42</v>
      </c>
      <c r="C36" s="27"/>
      <c r="D36" s="27"/>
      <c r="E36" s="27"/>
      <c r="F36" s="27"/>
      <c r="G36" s="27"/>
      <c r="H36" s="27" t="e">
        <f t="shared" si="5"/>
        <v>#DIV/0!</v>
      </c>
      <c r="I36" s="28"/>
      <c r="J36" s="22"/>
    </row>
    <row r="37" spans="1:10" ht="33.75" hidden="1">
      <c r="A37" s="25" t="s">
        <v>45</v>
      </c>
      <c r="B37" s="26" t="s">
        <v>44</v>
      </c>
      <c r="C37" s="27"/>
      <c r="D37" s="27"/>
      <c r="E37" s="27"/>
      <c r="F37" s="27"/>
      <c r="G37" s="27"/>
      <c r="H37" s="27" t="e">
        <f t="shared" si="5"/>
        <v>#DIV/0!</v>
      </c>
      <c r="I37" s="28"/>
      <c r="J37" s="22"/>
    </row>
    <row r="38" spans="1:10" ht="12.75" hidden="1">
      <c r="A38" s="25" t="s">
        <v>47</v>
      </c>
      <c r="B38" s="26" t="s">
        <v>46</v>
      </c>
      <c r="C38" s="27"/>
      <c r="D38" s="27"/>
      <c r="E38" s="27"/>
      <c r="F38" s="27"/>
      <c r="G38" s="27"/>
      <c r="H38" s="27" t="e">
        <f t="shared" si="5"/>
        <v>#DIV/0!</v>
      </c>
      <c r="I38" s="28"/>
      <c r="J38" s="22"/>
    </row>
    <row r="39" spans="1:10" ht="22.5" hidden="1">
      <c r="A39" s="25" t="s">
        <v>49</v>
      </c>
      <c r="B39" s="26" t="s">
        <v>48</v>
      </c>
      <c r="C39" s="27"/>
      <c r="D39" s="27"/>
      <c r="E39" s="27"/>
      <c r="F39" s="27"/>
      <c r="G39" s="27"/>
      <c r="H39" s="27" t="e">
        <f t="shared" si="5"/>
        <v>#DIV/0!</v>
      </c>
      <c r="I39" s="28"/>
      <c r="J39" s="22"/>
    </row>
    <row r="40" spans="1:10" ht="12.75">
      <c r="A40" s="29" t="s">
        <v>89</v>
      </c>
      <c r="B40" s="30" t="s">
        <v>90</v>
      </c>
      <c r="C40" s="31">
        <f>C41+C42</f>
        <v>1515.6</v>
      </c>
      <c r="D40" s="31">
        <f>D41+D42</f>
        <v>419.2</v>
      </c>
      <c r="E40" s="31">
        <f>E41+E42</f>
        <v>85.76</v>
      </c>
      <c r="F40" s="31">
        <f>F41+F42</f>
        <v>1429.84</v>
      </c>
      <c r="G40" s="31">
        <f>G41+G42</f>
        <v>333.44</v>
      </c>
      <c r="H40" s="31">
        <f t="shared" si="5"/>
        <v>5.65848508841383</v>
      </c>
      <c r="I40" s="33">
        <f>E40*100/D40</f>
        <v>20.458015267175572</v>
      </c>
      <c r="J40" s="22"/>
    </row>
    <row r="41" spans="1:10" ht="12.75">
      <c r="A41" s="25" t="s">
        <v>51</v>
      </c>
      <c r="B41" s="26" t="s">
        <v>50</v>
      </c>
      <c r="C41" s="27">
        <v>1515.6</v>
      </c>
      <c r="D41" s="27">
        <v>419.2</v>
      </c>
      <c r="E41" s="27">
        <v>85.76</v>
      </c>
      <c r="F41" s="27">
        <f>C41-E41</f>
        <v>1429.84</v>
      </c>
      <c r="G41" s="27">
        <f>D41-E41</f>
        <v>333.44</v>
      </c>
      <c r="H41" s="27">
        <f t="shared" si="5"/>
        <v>5.65848508841383</v>
      </c>
      <c r="I41" s="28">
        <f>E41*100/D41</f>
        <v>20.458015267175572</v>
      </c>
      <c r="J41" s="22"/>
    </row>
    <row r="42" spans="1:10" ht="22.5" hidden="1">
      <c r="A42" s="25" t="s">
        <v>53</v>
      </c>
      <c r="B42" s="26" t="s">
        <v>52</v>
      </c>
      <c r="C42" s="27"/>
      <c r="D42" s="27"/>
      <c r="E42" s="27"/>
      <c r="F42" s="27"/>
      <c r="G42" s="27"/>
      <c r="H42" s="27" t="e">
        <f t="shared" si="5"/>
        <v>#DIV/0!</v>
      </c>
      <c r="I42" s="28"/>
      <c r="J42" s="22"/>
    </row>
    <row r="43" spans="1:10" ht="12.75" hidden="1">
      <c r="A43" s="29" t="s">
        <v>91</v>
      </c>
      <c r="B43" s="30" t="s">
        <v>92</v>
      </c>
      <c r="C43" s="31">
        <f>C44</f>
        <v>0</v>
      </c>
      <c r="D43" s="31">
        <f>D44</f>
        <v>0</v>
      </c>
      <c r="E43" s="31">
        <f>E44</f>
        <v>0</v>
      </c>
      <c r="F43" s="31"/>
      <c r="G43" s="31"/>
      <c r="H43" s="31" t="e">
        <f t="shared" si="5"/>
        <v>#DIV/0!</v>
      </c>
      <c r="I43" s="28"/>
      <c r="J43" s="22"/>
    </row>
    <row r="44" spans="1:10" ht="22.5" hidden="1">
      <c r="A44" s="25" t="s">
        <v>55</v>
      </c>
      <c r="B44" s="26" t="s">
        <v>54</v>
      </c>
      <c r="C44" s="27"/>
      <c r="D44" s="27"/>
      <c r="E44" s="27"/>
      <c r="F44" s="27"/>
      <c r="G44" s="27"/>
      <c r="H44" s="27"/>
      <c r="I44" s="28"/>
      <c r="J44" s="22"/>
    </row>
    <row r="45" spans="1:10" ht="12.75">
      <c r="A45" s="29" t="s">
        <v>93</v>
      </c>
      <c r="B45" s="30" t="s">
        <v>94</v>
      </c>
      <c r="C45" s="31">
        <f>C46+C47</f>
        <v>26450.05</v>
      </c>
      <c r="D45" s="31">
        <f>D46+D47</f>
        <v>25773</v>
      </c>
      <c r="E45" s="31">
        <f>E46+E47</f>
        <v>25773</v>
      </c>
      <c r="F45" s="31">
        <f>F46+F47</f>
        <v>677.0499999999993</v>
      </c>
      <c r="G45" s="31">
        <f>G46+G47</f>
        <v>0</v>
      </c>
      <c r="H45" s="31">
        <f aca="true" t="shared" si="6" ref="H45:H56">E45*100/C45</f>
        <v>97.4402694890936</v>
      </c>
      <c r="I45" s="33">
        <f>E45*100/D45</f>
        <v>100</v>
      </c>
      <c r="J45" s="22"/>
    </row>
    <row r="46" spans="1:10" ht="12.75">
      <c r="A46" s="25" t="s">
        <v>57</v>
      </c>
      <c r="B46" s="26" t="s">
        <v>56</v>
      </c>
      <c r="C46" s="27">
        <v>390</v>
      </c>
      <c r="D46" s="27">
        <v>20</v>
      </c>
      <c r="E46" s="27">
        <v>20</v>
      </c>
      <c r="F46" s="27">
        <f>C46-E46</f>
        <v>370</v>
      </c>
      <c r="G46" s="27">
        <f>D46-E46</f>
        <v>0</v>
      </c>
      <c r="H46" s="27">
        <f t="shared" si="6"/>
        <v>5.128205128205129</v>
      </c>
      <c r="I46" s="28">
        <f>E46*100/D46</f>
        <v>100</v>
      </c>
      <c r="J46" s="22"/>
    </row>
    <row r="47" spans="1:10" ht="12.75">
      <c r="A47" s="25" t="s">
        <v>59</v>
      </c>
      <c r="B47" s="26" t="s">
        <v>58</v>
      </c>
      <c r="C47" s="27">
        <v>26060.05</v>
      </c>
      <c r="D47" s="27">
        <v>25753</v>
      </c>
      <c r="E47" s="27">
        <v>25753</v>
      </c>
      <c r="F47" s="27">
        <f>C47-E47</f>
        <v>307.0499999999993</v>
      </c>
      <c r="G47" s="27">
        <f>D47-E47</f>
        <v>0</v>
      </c>
      <c r="H47" s="27">
        <f t="shared" si="6"/>
        <v>98.82175974336197</v>
      </c>
      <c r="I47" s="28">
        <f>E47*100/D47</f>
        <v>100</v>
      </c>
      <c r="J47" s="22"/>
    </row>
    <row r="48" spans="1:10" ht="12.75">
      <c r="A48" s="29" t="s">
        <v>95</v>
      </c>
      <c r="B48" s="30" t="s">
        <v>96</v>
      </c>
      <c r="C48" s="31">
        <f>C49+C50+C51</f>
        <v>626</v>
      </c>
      <c r="D48" s="31">
        <f>D49+D50+D51</f>
        <v>601</v>
      </c>
      <c r="E48" s="31">
        <f>E49+E50+E51</f>
        <v>570.41</v>
      </c>
      <c r="F48" s="31">
        <f>F49+F50+F51</f>
        <v>55.59000000000003</v>
      </c>
      <c r="G48" s="31">
        <f>G49+G50+G51</f>
        <v>30.590000000000032</v>
      </c>
      <c r="H48" s="31">
        <f t="shared" si="6"/>
        <v>91.11980830670926</v>
      </c>
      <c r="I48" s="33">
        <f>E48*100/D48</f>
        <v>94.91014975041597</v>
      </c>
      <c r="J48" s="22"/>
    </row>
    <row r="49" spans="1:10" ht="12.75" hidden="1">
      <c r="A49" s="25" t="s">
        <v>61</v>
      </c>
      <c r="B49" s="26" t="s">
        <v>60</v>
      </c>
      <c r="C49" s="27">
        <v>0</v>
      </c>
      <c r="D49" s="27"/>
      <c r="E49" s="27">
        <v>0</v>
      </c>
      <c r="F49" s="27"/>
      <c r="G49" s="27"/>
      <c r="H49" s="27" t="e">
        <f t="shared" si="6"/>
        <v>#DIV/0!</v>
      </c>
      <c r="I49" s="28"/>
      <c r="J49" s="22"/>
    </row>
    <row r="50" spans="1:10" ht="12.75">
      <c r="A50" s="25" t="s">
        <v>63</v>
      </c>
      <c r="B50" s="26" t="s">
        <v>62</v>
      </c>
      <c r="C50" s="27">
        <v>626</v>
      </c>
      <c r="D50" s="27">
        <v>601</v>
      </c>
      <c r="E50" s="27">
        <v>570.41</v>
      </c>
      <c r="F50" s="27">
        <f>C50-E50</f>
        <v>55.59000000000003</v>
      </c>
      <c r="G50" s="27">
        <f>D50-E50</f>
        <v>30.590000000000032</v>
      </c>
      <c r="H50" s="27">
        <f t="shared" si="6"/>
        <v>91.11980830670926</v>
      </c>
      <c r="I50" s="28">
        <f>E50*100/D50</f>
        <v>94.91014975041597</v>
      </c>
      <c r="J50" s="22"/>
    </row>
    <row r="51" spans="1:10" ht="12.75" hidden="1">
      <c r="A51" s="5" t="s">
        <v>65</v>
      </c>
      <c r="B51" s="6" t="s">
        <v>64</v>
      </c>
      <c r="C51" s="7"/>
      <c r="D51" s="7"/>
      <c r="E51" s="7"/>
      <c r="F51" s="7"/>
      <c r="G51" s="7"/>
      <c r="H51" s="7" t="e">
        <f t="shared" si="6"/>
        <v>#DIV/0!</v>
      </c>
      <c r="I51" s="20"/>
      <c r="J51" s="22"/>
    </row>
    <row r="52" spans="1:10" ht="33.75" hidden="1">
      <c r="A52" s="8" t="s">
        <v>67</v>
      </c>
      <c r="B52" s="9" t="s">
        <v>97</v>
      </c>
      <c r="C52" s="10">
        <f>C53</f>
        <v>0</v>
      </c>
      <c r="D52" s="10">
        <f>D53</f>
        <v>0</v>
      </c>
      <c r="E52" s="10">
        <f>E53</f>
        <v>0</v>
      </c>
      <c r="F52" s="10"/>
      <c r="G52" s="10"/>
      <c r="H52" s="10" t="e">
        <f t="shared" si="6"/>
        <v>#DIV/0!</v>
      </c>
      <c r="I52" s="20"/>
      <c r="J52" s="22"/>
    </row>
    <row r="53" spans="1:10" ht="22.5" hidden="1">
      <c r="A53" s="3" t="s">
        <v>67</v>
      </c>
      <c r="B53" s="1" t="s">
        <v>66</v>
      </c>
      <c r="C53" s="2"/>
      <c r="D53" s="2"/>
      <c r="E53" s="2"/>
      <c r="F53" s="2"/>
      <c r="G53" s="2"/>
      <c r="H53" s="2" t="e">
        <f t="shared" si="6"/>
        <v>#DIV/0!</v>
      </c>
      <c r="I53" s="20"/>
      <c r="J53" s="22"/>
    </row>
    <row r="54" spans="1:10" ht="45" hidden="1">
      <c r="A54" s="8" t="s">
        <v>98</v>
      </c>
      <c r="B54" s="9" t="s">
        <v>99</v>
      </c>
      <c r="C54" s="10">
        <f>C55+C56</f>
        <v>0</v>
      </c>
      <c r="D54" s="10">
        <f>D55+D56</f>
        <v>0</v>
      </c>
      <c r="E54" s="10">
        <f>E55+E56</f>
        <v>0</v>
      </c>
      <c r="F54" s="10"/>
      <c r="G54" s="10"/>
      <c r="H54" s="10" t="e">
        <f t="shared" si="6"/>
        <v>#DIV/0!</v>
      </c>
      <c r="I54" s="20"/>
      <c r="J54" s="22"/>
    </row>
    <row r="55" spans="1:10" ht="45" hidden="1">
      <c r="A55" s="3" t="s">
        <v>69</v>
      </c>
      <c r="B55" s="1" t="s">
        <v>68</v>
      </c>
      <c r="C55" s="2"/>
      <c r="D55" s="2"/>
      <c r="E55" s="2"/>
      <c r="F55" s="2"/>
      <c r="G55" s="2"/>
      <c r="H55" s="2" t="e">
        <f t="shared" si="6"/>
        <v>#DIV/0!</v>
      </c>
      <c r="I55" s="20"/>
      <c r="J55" s="22"/>
    </row>
    <row r="56" spans="1:10" ht="22.5" hidden="1">
      <c r="A56" s="3" t="s">
        <v>71</v>
      </c>
      <c r="B56" s="1" t="s">
        <v>70</v>
      </c>
      <c r="C56" s="2"/>
      <c r="D56" s="2"/>
      <c r="E56" s="2"/>
      <c r="F56" s="2"/>
      <c r="G56" s="2"/>
      <c r="H56" s="2" t="e">
        <f t="shared" si="6"/>
        <v>#DIV/0!</v>
      </c>
      <c r="I56" s="20"/>
      <c r="J56" s="22"/>
    </row>
    <row r="57" spans="9:10" ht="12.75" customHeight="1">
      <c r="I57" s="22"/>
      <c r="J57" s="22"/>
    </row>
    <row r="58" spans="1:9" ht="62.25" customHeight="1">
      <c r="A58" s="35" t="s">
        <v>118</v>
      </c>
      <c r="B58" s="35"/>
      <c r="C58" s="35"/>
      <c r="D58" s="35"/>
      <c r="E58" s="35"/>
      <c r="F58" s="35"/>
      <c r="G58" s="35"/>
      <c r="H58" s="35"/>
      <c r="I58" s="35"/>
    </row>
  </sheetData>
  <sheetProtection/>
  <mergeCells count="2">
    <mergeCell ref="A1:H1"/>
    <mergeCell ref="A58:I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</dc:creator>
  <cp:keywords/>
  <dc:description>POI HSSF rep:2.52.0.105</dc:description>
  <cp:lastModifiedBy>Пользователь</cp:lastModifiedBy>
  <cp:lastPrinted>2021-04-21T01:46:21Z</cp:lastPrinted>
  <dcterms:created xsi:type="dcterms:W3CDTF">2020-11-30T06:21:07Z</dcterms:created>
  <dcterms:modified xsi:type="dcterms:W3CDTF">2021-07-25T07:13:48Z</dcterms:modified>
  <cp:category/>
  <cp:version/>
  <cp:contentType/>
  <cp:contentStatus/>
</cp:coreProperties>
</file>